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0" yWindow="345" windowWidth="12045" windowHeight="10920" activeTab="0"/>
  </bookViews>
  <sheets>
    <sheet name="ปร.4(ก)" sheetId="1" r:id="rId1"/>
    <sheet name="ปร.4(ข)" sheetId="2" r:id="rId2"/>
    <sheet name="ปร.4(พ)" sheetId="3" r:id="rId3"/>
    <sheet name="ปร.5" sheetId="4" r:id="rId4"/>
    <sheet name="ปร.6" sheetId="5" r:id="rId5"/>
    <sheet name="(Factor F)" sheetId="6" r:id="rId6"/>
    <sheet name="Sheet1" sheetId="7" state="hidden" r:id="rId7"/>
  </sheets>
  <definedNames>
    <definedName name="_xlfn.BAHTTEXT" hidden="1">#NAME?</definedName>
    <definedName name="_xlnm.Print_Area" localSheetId="5">'(Factor F)'!$A$1:$L$35</definedName>
    <definedName name="_xlnm.Print_Titles" localSheetId="0">'ปร.4(ก)'!$30:$34</definedName>
    <definedName name="_xlnm.Print_Titles" localSheetId="1">'ปร.4(ข)'!$30:$34</definedName>
  </definedNames>
  <calcPr fullCalcOnLoad="1"/>
</workbook>
</file>

<file path=xl/sharedStrings.xml><?xml version="1.0" encoding="utf-8"?>
<sst xmlns="http://schemas.openxmlformats.org/spreadsheetml/2006/main" count="789" uniqueCount="373">
  <si>
    <t>กลุ่มออกแบบและก่อสร้าง สำนักอำนวยการ สำนักงานคณะกรรมการการศึกษาขั้นพื้นฐาน</t>
  </si>
  <si>
    <t>สถานที่ก่อสร้าง</t>
  </si>
  <si>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</si>
  <si>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</si>
  <si>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</si>
  <si>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</si>
  <si>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</si>
  <si>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-</t>
  </si>
  <si>
    <t>เงื่อนไข</t>
  </si>
  <si>
    <t>สรุป</t>
  </si>
  <si>
    <t>ตารางเมตร</t>
  </si>
  <si>
    <t>จังหวัด</t>
  </si>
  <si>
    <t xml:space="preserve">รวมค่าก่อสร้างเป็นเงินทั้งสิ้น   </t>
  </si>
  <si>
    <t>**</t>
  </si>
  <si>
    <t>£</t>
  </si>
  <si>
    <t>จำนวน</t>
  </si>
  <si>
    <t>แผ่น</t>
  </si>
  <si>
    <t xml:space="preserve">   เงินล่วงหน้าจ่าย...................</t>
  </si>
  <si>
    <t xml:space="preserve">   เงินประกันผลงานหัก..........</t>
  </si>
  <si>
    <t xml:space="preserve">   ดอกเบี้ยเงินกู้........................</t>
  </si>
  <si>
    <t xml:space="preserve">   ค่าภาษีมูลค่าเพิ่ม.................</t>
  </si>
  <si>
    <t>บาท / ตารางเมตร</t>
  </si>
  <si>
    <t>ภาษี</t>
  </si>
  <si>
    <t>หน่วย</t>
  </si>
  <si>
    <t>ขุดดินฐานรากและถมคืน (แรงคน)</t>
  </si>
  <si>
    <t>ลบ.ม.</t>
  </si>
  <si>
    <t>ทรายหยาบรองก้นฐานราก</t>
  </si>
  <si>
    <t>คอนกรีตหยาบรองก้นฐานราก 1:3:5</t>
  </si>
  <si>
    <t>ทรายถมปรับระดับ</t>
  </si>
  <si>
    <t>งานตอกเสาเข็ม</t>
  </si>
  <si>
    <t>ต้น</t>
  </si>
  <si>
    <t xml:space="preserve">ค่าสกัดหัวเสาเข็ม   </t>
  </si>
  <si>
    <t>ค่าทดสอบดิน วิธี BORING TEST</t>
  </si>
  <si>
    <t>จุด</t>
  </si>
  <si>
    <t>งานแบบหล่อคอนกรีต</t>
  </si>
  <si>
    <t>ลบ.ฟ.</t>
  </si>
  <si>
    <t xml:space="preserve">ค่าแรงไม้แบบ </t>
  </si>
  <si>
    <t>ตร.ม.</t>
  </si>
  <si>
    <t>ไม้คร่าว</t>
  </si>
  <si>
    <t>ไม้ค้ำยัน</t>
  </si>
  <si>
    <t>กก.</t>
  </si>
  <si>
    <t>งานคอนกรีตโครงสร้าง</t>
  </si>
  <si>
    <t>งานเหล็กเสริมคอนกรีต</t>
  </si>
  <si>
    <t>ตัน</t>
  </si>
  <si>
    <t>ลวดผูกเหล็กโครงสร้าง (เบอร์ 18)</t>
  </si>
  <si>
    <t>งานพื้นสำเร็จรูป</t>
  </si>
  <si>
    <t>คอนกรีตทับหน้าพื้นสำเร็จรูป หนา 5 ซม.</t>
  </si>
  <si>
    <t>งานโครงหลังคาเหล็ก</t>
  </si>
  <si>
    <t>ท่อน</t>
  </si>
  <si>
    <t>ตัว</t>
  </si>
  <si>
    <t>ทาสีกันสนิมโครงหลังคา</t>
  </si>
  <si>
    <t>รวม</t>
  </si>
  <si>
    <t>เหล็กกลม  SR 24 Ø  6  มม.</t>
  </si>
  <si>
    <t>เหล็กกลม  SR 24 Ø  9  มม.</t>
  </si>
  <si>
    <t xml:space="preserve">   กลุ่มงานที่ 1</t>
  </si>
  <si>
    <t>งานดิน หิน ทราย และฐานราก</t>
  </si>
  <si>
    <t>ค่าแรงงาน</t>
  </si>
  <si>
    <t>จำนวนเงิน</t>
  </si>
  <si>
    <t>รวมค่าวัสดุ  และค่าแรงงาน</t>
  </si>
  <si>
    <t>ตะปูขนาดต่างๆ</t>
  </si>
  <si>
    <t>ขนาดหรือเนื้อที่อาคาร</t>
  </si>
  <si>
    <t>เฉลี่ยค่าประมาณราคา</t>
  </si>
  <si>
    <t xml:space="preserve">   กลุ่มงานที่ 2</t>
  </si>
  <si>
    <t xml:space="preserve">   กลุ่มงานที่ 3</t>
  </si>
  <si>
    <t>งานมุงหลังคา</t>
  </si>
  <si>
    <t>งานฝ้าเพดาน</t>
  </si>
  <si>
    <t>งานพื้น</t>
  </si>
  <si>
    <t>งานผนัง</t>
  </si>
  <si>
    <t>งานบัวเชิงผนัง</t>
  </si>
  <si>
    <t>งานฉาบปูน</t>
  </si>
  <si>
    <t>งานประตูหน้าต่างและช่องแสง/ระบายอากาศ</t>
  </si>
  <si>
    <t>งานตกแต่งผิวบันได + บันไดเหล็ก</t>
  </si>
  <si>
    <t>งานสุขภัณฑ์และอุปกรณ์ห้องน้ำ-ส้วม</t>
  </si>
  <si>
    <t>งานทาสี</t>
  </si>
  <si>
    <t>เมตร</t>
  </si>
  <si>
    <t>ฉาบปูนเรียบผนัง</t>
  </si>
  <si>
    <t>ฉาบปูนเรียบโครงสร้าง</t>
  </si>
  <si>
    <t>ชุด</t>
  </si>
  <si>
    <t>ก๊อกน้ำชนิดหัวบอลวาล์ว</t>
  </si>
  <si>
    <t>สายฉีดชำระ</t>
  </si>
  <si>
    <t>อัน</t>
  </si>
  <si>
    <t>งานเดินท่อโสโครก</t>
  </si>
  <si>
    <t>งานเดินท่อน้ำดี</t>
  </si>
  <si>
    <t>งานระบบสุขาภิบาลภายนอกอาคาร</t>
  </si>
  <si>
    <t>งานระบบดับเพลิง</t>
  </si>
  <si>
    <t>เดินท่อส้วม</t>
  </si>
  <si>
    <t>เดินท่อระบายอากาศ</t>
  </si>
  <si>
    <t>งานพัดลมระบายอากาศ</t>
  </si>
  <si>
    <t>งานระบบสุขาภิบาลบริเวณ</t>
  </si>
  <si>
    <t>งานรั้ว ป้อมยาม ถนน ทางเท้า</t>
  </si>
  <si>
    <t>การทำระบบป้องกันดินผัง</t>
  </si>
  <si>
    <t>อื่นๆ</t>
  </si>
  <si>
    <t>การทำระบบป้องกันฝุ่น</t>
  </si>
  <si>
    <t>การใช้จ่ายกรณีไม่อนุญาตให้คนงานพักในบริเวณก่อสร้าง</t>
  </si>
  <si>
    <t>การจัดสร้างสำนักงานสนาม สำหรับผู้ว่าจ้างหรือผู้ควบคุม</t>
  </si>
  <si>
    <t>เครื่องดับเพลิง ขนาด 10 ปอนด์</t>
  </si>
  <si>
    <t>เดินท่อรูน้ำทิ้ง</t>
  </si>
  <si>
    <t>เดินท่อน้ำอ่างล้างหน้า</t>
  </si>
  <si>
    <t>เครื่องปรับอากาศแบบแยกส่วน</t>
  </si>
  <si>
    <t>ครุภัณฑ์สร้างกับที่</t>
  </si>
  <si>
    <t>การใช้จ่ายในกรรมวิธีป้องกันชีวิตและทรัพย์สินของบุคคลที่ 4</t>
  </si>
  <si>
    <t>เดินท่อน้ำส้วม</t>
  </si>
  <si>
    <t>เดินท่อสายชำระ</t>
  </si>
  <si>
    <t>งานดวงโคมไฟฟ้า</t>
  </si>
  <si>
    <t>งานสวิทซ์และเต้ารับ (ปลั๊ก)</t>
  </si>
  <si>
    <t>งานแผงสวิทซ์และเซอร์กิตเบรกเกอร์</t>
  </si>
  <si>
    <t>งานระบบสายล่อฟ้า</t>
  </si>
  <si>
    <t>งานเวทีห้องประชุม</t>
  </si>
  <si>
    <t>งานเดินสายไฟฟ้า</t>
  </si>
  <si>
    <t>เสาเอ็น + ทับหลัง ค.ส.ล.ประตู-หน้าต่าง</t>
  </si>
  <si>
    <t>ที่</t>
  </si>
  <si>
    <t>สวิทซ์เดี่ยว</t>
  </si>
  <si>
    <t>เดินสายไฟฟ้า ดวงโคม</t>
  </si>
  <si>
    <t>เดินสายไฟฟ้า สวิทซ์</t>
  </si>
  <si>
    <t xml:space="preserve">   ส่วนที่ 1 ค่างานต้นทุน (คำนวณในราคาทุน)</t>
  </si>
  <si>
    <t xml:space="preserve">   งานโครงสร้างวิศวกรรม</t>
  </si>
  <si>
    <t xml:space="preserve">   งานสถาปัตยกรรม</t>
  </si>
  <si>
    <t xml:space="preserve">   งานระบบสุขาภิบาล ดับเพลิง และป้องกันอัคคีภัย</t>
  </si>
  <si>
    <t xml:space="preserve">   งานระบบไฟฟ้าและสื่อสาร</t>
  </si>
  <si>
    <t xml:space="preserve">   งานระบบปรับอากาศและระบายอากาศ</t>
  </si>
  <si>
    <t xml:space="preserve">   งานระบบลิฟท์และบันไดเลื่อน</t>
  </si>
  <si>
    <t xml:space="preserve">   งานระบบเครื่องกลและระบบพิเศษอื่นๆ</t>
  </si>
  <si>
    <t xml:space="preserve">   งานครุภัณฑ์จัดจ้างหรือสั่งทำ</t>
  </si>
  <si>
    <t xml:space="preserve">   งานตกแต่งภายในอาคาร</t>
  </si>
  <si>
    <t xml:space="preserve">   งานภูมิทัศน์</t>
  </si>
  <si>
    <t xml:space="preserve">   งานผังบริเวณและงานก่อสร้างประกอบอื่นๆ</t>
  </si>
  <si>
    <t>งานโครงสร้างวิศวกรรม</t>
  </si>
  <si>
    <t>งานสถาปัตยกรรม</t>
  </si>
  <si>
    <t>งานระบบสุขาภิบาล ดับเพลิง และป้องกันอัคคีภัย</t>
  </si>
  <si>
    <t>งานระบบไฟฟ้าและสื่อสาร</t>
  </si>
  <si>
    <t>งานระบบปรับอากาศและระบายอากาศ</t>
  </si>
  <si>
    <t>งานระบบลิฟท์และบันไดเลื่อน</t>
  </si>
  <si>
    <t>งานระบบลิฟท์</t>
  </si>
  <si>
    <t>งานบันไดเลื่อน</t>
  </si>
  <si>
    <t>งานระบบเครื่องกลและระบบพิเศษอื่นๆ</t>
  </si>
  <si>
    <t>งานระบบเครื่องกล</t>
  </si>
  <si>
    <t>งานระบบอื่นๆที่เกี่ยวข้อง</t>
  </si>
  <si>
    <t>งานครุภัณฑ์จัดจ้างหรือสั่งทำ</t>
  </si>
  <si>
    <t>งานตกแต่งภายในอาคาร</t>
  </si>
  <si>
    <t>งานภูมิทัศน์</t>
  </si>
  <si>
    <t>งานผังบริเวณและงานก่อสร้างประกอบอื่นๆ</t>
  </si>
  <si>
    <t>งานค่าใช้จ่ายพิเศษตามข้อกำหนดและค่าใช้จ่ายอื่นที่จำเป็นต้องมี</t>
  </si>
  <si>
    <t xml:space="preserve">   ส่วนที่ 3 ค่าใช้จ่ายพิเศษตามข้อกำหนดฯ </t>
  </si>
  <si>
    <t>งาน</t>
  </si>
  <si>
    <t>งานเบ็ตเตล็ด - งานอื่น ๆ</t>
  </si>
  <si>
    <t>เสาเข็ม คอร.สี่เหลี่ยมตัน ขนาด 0.22 x 0.22 x 21.00 ม.</t>
  </si>
  <si>
    <t>รวมงานข้อ 2.11</t>
  </si>
  <si>
    <t>รวมงานข้อ 2.10</t>
  </si>
  <si>
    <t>รวมงานข้อ 3.1</t>
  </si>
  <si>
    <t>รวมงานข้อ 3.2</t>
  </si>
  <si>
    <t>รวมงานข้อ 3.3</t>
  </si>
  <si>
    <t>รวมงานข้อ 3.4</t>
  </si>
  <si>
    <t>รวมงานข้อ 4.1</t>
  </si>
  <si>
    <t>รวมงานข้อ 4.2</t>
  </si>
  <si>
    <t>รวมงานข้อ 4.3</t>
  </si>
  <si>
    <t>รวมงานข้อ 4.4</t>
  </si>
  <si>
    <t>รวมงานข้อ 4.5</t>
  </si>
  <si>
    <t>รวมงานข้อ 5.1</t>
  </si>
  <si>
    <t>รวมงานข้อ 5.2</t>
  </si>
  <si>
    <t>รวมงานข้อ 6.1</t>
  </si>
  <si>
    <t>รวมงานข้อ 6.2</t>
  </si>
  <si>
    <t>รวมงานข้อ 7.1</t>
  </si>
  <si>
    <t>รวมงานข้อ 7.2</t>
  </si>
  <si>
    <t>รวมงานข้อ 1.1</t>
  </si>
  <si>
    <t>รวมงานข้อ 1.2</t>
  </si>
  <si>
    <t>รวมงานข้อ 1.4</t>
  </si>
  <si>
    <t>รวมงานข้อ 1.5</t>
  </si>
  <si>
    <t>รวมงานข้อ 1.6</t>
  </si>
  <si>
    <t>รวมงานข้อ 1.7</t>
  </si>
  <si>
    <t>รวมงานข้อ 2.1</t>
  </si>
  <si>
    <t>รวมงานข้อ 2.2</t>
  </si>
  <si>
    <t>รวมงานข้อ 2.3</t>
  </si>
  <si>
    <t>รวมงานข้อ 2.4</t>
  </si>
  <si>
    <t>รวมงานข้อ 2.5</t>
  </si>
  <si>
    <t>รวมงานข้อ 2.6</t>
  </si>
  <si>
    <t>ค่าวัสดุ</t>
  </si>
  <si>
    <t>ส่วนที่ 1 ค่าก่อสร้าง</t>
  </si>
  <si>
    <t>ส่วนที่ 2 ค่าครุภัณฑ์จัดซื้อหรือสั่งซื้อ</t>
  </si>
  <si>
    <t>ค่าก่อสร้าง</t>
  </si>
  <si>
    <t>หน่วย : บาท</t>
  </si>
  <si>
    <t xml:space="preserve">ส่วนที่ 1 ค่างานต้นทุน </t>
  </si>
  <si>
    <t xml:space="preserve">  รวมค่าก่อสร้าง</t>
  </si>
  <si>
    <t>ค่างานต้นทุน</t>
  </si>
  <si>
    <t>ค่างาน</t>
  </si>
  <si>
    <t>มูลค่าเพิ่ม</t>
  </si>
  <si>
    <t>ส่วนที่ 2 ครุภัณฑ์จัดซื้อหรือสั่งซื้อ</t>
  </si>
  <si>
    <t xml:space="preserve">   รวมค่าครุภัณฑ์จัดซื้อหรือสั่งซื้อ</t>
  </si>
  <si>
    <t>รายการปริมาณงานและราคา</t>
  </si>
  <si>
    <t>ราคาต่อหน่วย</t>
  </si>
  <si>
    <t>รวมค่างานส่วนที่ 1 ทั้งหมด</t>
  </si>
  <si>
    <t>รวมค่างานส่วนที่ 2 ทั้งหมด</t>
  </si>
  <si>
    <t>รวมค่างานส่วนที่ 3 ทั้งหมด</t>
  </si>
  <si>
    <t xml:space="preserve">   ส่วนที่ 2 ครุภัณฑ์จัดซื้อหรือสั่งซื้อ </t>
  </si>
  <si>
    <t>Factor  F</t>
  </si>
  <si>
    <t>ยอดสุทธิ</t>
  </si>
  <si>
    <t>รวมค่างานกลุ่มที่ 1</t>
  </si>
  <si>
    <t>รวมค่างานกลุ่มที่ 2</t>
  </si>
  <si>
    <t>รวมค่างานกลุ่มที่ 3</t>
  </si>
  <si>
    <t xml:space="preserve"> -</t>
  </si>
  <si>
    <t xml:space="preserve">   สรุป ส่วนที่ 1 ค่างานต้นทุน</t>
  </si>
  <si>
    <t xml:space="preserve">   สรุป ส่วนที่ 2 ครุภัณฑ์จัดซื้อหรือสั่งซื้อ</t>
  </si>
  <si>
    <t>แบบ ปร.5(ก)</t>
  </si>
  <si>
    <t>แบบ ปร.5(ข)</t>
  </si>
  <si>
    <t xml:space="preserve">   สรุป ส่วนที่ 3 ค่าใช้จ่ายพิเศษตามข้อกำหนดฯ </t>
  </si>
  <si>
    <t>เดินสายไฟฟ้า  ปลั๊ก</t>
  </si>
  <si>
    <t>ปลั๊กไฟฟ้าแบบคู่มีกราวด์</t>
  </si>
  <si>
    <t>แบบ ปร.5(พ)</t>
  </si>
  <si>
    <t>สรุปรายการปริมาณงานและราคา</t>
  </si>
  <si>
    <t xml:space="preserve">การใช้จ่ายสำหรับอุปกรณ์เครื่องจักรกลพิเศษในการก่อสร้าง เครื่องส่งคอนกรีตขณะเท </t>
  </si>
  <si>
    <t>ค่าใช้จ่ายรวม</t>
  </si>
  <si>
    <t>(ค่าก่อสร้าง)</t>
  </si>
  <si>
    <t xml:space="preserve">   รวมค่าใช้จ่ายพิเศษตามข้อกำหนดและค่าใช้จ่ายอื่นที่จำเป็นต้องมี</t>
  </si>
  <si>
    <t>ส่วนที่ 3 ค่าใช้จ่ายพิเศษตามข้อกำหนดและค่าใช้จ่ายอื่นที่จำเป็นต้องมี</t>
  </si>
  <si>
    <t>ค่างาน(ทุน)</t>
  </si>
  <si>
    <t>FACTOR F</t>
  </si>
  <si>
    <t>ล้านบาท</t>
  </si>
  <si>
    <t>&lt;0.5</t>
  </si>
  <si>
    <t>สูตรคำนวณหาค่า FACTOR  F</t>
  </si>
  <si>
    <t>( C - B )</t>
  </si>
  <si>
    <t>A = ค่าวัสดุและแรงงานต้นทุน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</si>
  <si>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</si>
  <si>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</si>
  <si>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</si>
  <si>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</si>
  <si>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&gt;500</t>
  </si>
  <si>
    <t>ตารางแสดงการคำนวณหาค่า FACTOR F งานอาคาร</t>
  </si>
  <si>
    <t>หมวดงานทั้ง 6 รายการ</t>
  </si>
  <si>
    <t>งานจัดซื้อครุภัณฑ์ลอยตัว (ทุกชนิดและประเภท)</t>
  </si>
  <si>
    <t>งานจัดซื้ออุปกรณ์ระบบโสต</t>
  </si>
  <si>
    <t>งานจัดซื้ออุปกรณ์ระบบโสตทัศน์</t>
  </si>
  <si>
    <t>งานจัดซื้ออุปกรณ์ระบบคอมพิวเตอร์</t>
  </si>
  <si>
    <t>งานจัดซื้ออุปกรณ์ระบบรักษาความปลอดภัย</t>
  </si>
  <si>
    <t>งานจัดซื้อหรือสั่งซื้ออื่นๆ</t>
  </si>
  <si>
    <t>รวมงานจัดซื้อครุภัณฑ์ลอยตัว</t>
  </si>
  <si>
    <t>รวมงานจัดซื้ออุปกรณ์ระบบโสต</t>
  </si>
  <si>
    <t>รวมงานจัดซื้ออุปกรณ์ระบบโสตทัศน์</t>
  </si>
  <si>
    <t>รวมงานจัดซื้ออุปกรณ์ระบบคอมพิวเตอร์</t>
  </si>
  <si>
    <t>รวมงานจัดซื้ออุปกรณ์ระบบรักษาความปลอดภัย</t>
  </si>
  <si>
    <t>รวมงานจัดซื้อหรือสั่งซื้ออื่นๆ</t>
  </si>
  <si>
    <r>
      <t xml:space="preserve">สูตรการหาค่า Factor F = D - </t>
    </r>
  </si>
  <si>
    <t>}</t>
  </si>
  <si>
    <t>{</t>
  </si>
  <si>
    <t>บาท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</si>
  <si>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</si>
  <si>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t>2. ถ้าเป็นงานเงินกู้ให้ใช้ Factor F ในช่อง " รวมในรูป Factor "</t>
  </si>
  <si>
    <t>a =</t>
  </si>
  <si>
    <t xml:space="preserve"> </t>
  </si>
  <si>
    <t>b =</t>
  </si>
  <si>
    <t xml:space="preserve">c = </t>
  </si>
  <si>
    <t xml:space="preserve">d = </t>
  </si>
  <si>
    <t xml:space="preserve">e = </t>
  </si>
  <si>
    <t>เมื่อ</t>
  </si>
  <si>
    <t xml:space="preserve"> =</t>
  </si>
  <si>
    <t>แทนค่า</t>
  </si>
  <si>
    <t>(</t>
  </si>
  <si>
    <t>)</t>
  </si>
  <si>
    <t>)   X   (</t>
  </si>
  <si>
    <t>สรุปค่าต้นทุนงาน</t>
  </si>
  <si>
    <t>ค่า FACTOR F เท่ากับ</t>
  </si>
  <si>
    <t xml:space="preserve"> -  (</t>
  </si>
  <si>
    <t>เหตุผลและความจำเป็นที่ต้องมีค่าใช้จ่ายพิเศษตามข้อกำหนดฯรายการนี้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</si>
  <si>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……………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</si>
  <si>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…………………………………...…………………</t>
  </si>
  <si>
    <t>งานก่อสร้าง</t>
  </si>
  <si>
    <t>แบบ ปร.4 ที่แนบ</t>
  </si>
  <si>
    <t>รวมค่างานโครงสร้างวิศวกรรมทั้งหมด</t>
  </si>
  <si>
    <t>รวมค่างานสถาปัตยกรรมทั้งหมด</t>
  </si>
  <si>
    <t>รวมค่างานระบบสุขาภิบาล ดับเพลิง และป้องกันอัคคีภัยทั้งหมด</t>
  </si>
  <si>
    <t>รวมค่างานระบบไฟฟ้าและสื่อสารทั้งหมด</t>
  </si>
  <si>
    <t>รวมค่างานระบบปรับอากาศและระบายอากาศทั้งหมด</t>
  </si>
  <si>
    <t>รวมค่างานระบบลิฟท์และบันไดเลื่อนทั้งหมด</t>
  </si>
  <si>
    <t>รวมค่างานระบบเครื่องกลและระบบพิเศษอื่นๆทั้งหมด</t>
  </si>
  <si>
    <t>รวมค่างานครุภัณฑ์จัดจ้างหรือสั่งทำทั้งหมด</t>
  </si>
  <si>
    <t>รวมค่างานตกแต่งภายในอาคารทั้งหมด</t>
  </si>
  <si>
    <t>รวมค่างานภูมิทัศน์ทั้งหมด</t>
  </si>
  <si>
    <t>รวมค่างานผังบริเวณและงานก่อสร้างประกอบอื่นๆทั้งหมด</t>
  </si>
  <si>
    <t>รวมงานข้อ 2.9</t>
  </si>
  <si>
    <t>รวมงานข้อ 2.8</t>
  </si>
  <si>
    <t>รวมงานข้อ 1.3</t>
  </si>
  <si>
    <t>รวมงานข้อ 2.7</t>
  </si>
  <si>
    <t xml:space="preserve">ไม้แบบทั่วไป </t>
  </si>
  <si>
    <t>เหล็กสี่เหลี่ยมกลวง ขนาด 100x50 มม. หนา 3.2 มม.</t>
  </si>
  <si>
    <t>เหล็กสี่เหลี่ยมกลวง ขนาด   50x25 มม. หนา 2.3 มม.</t>
  </si>
  <si>
    <t>เหล็กสี่เหลี่ยมกลวง ขนาด   75x45 มม. หนา 3.2 มม.</t>
  </si>
  <si>
    <t>เหล็กสี่เหลี่ยมกลวง ขนาด   125x50 มม. หนา 3.0 มม.</t>
  </si>
  <si>
    <t>เหล็กสี่เหลี่ยมกลวง ขนาด   125x50 มม. หนา 2.3 มม.</t>
  </si>
  <si>
    <t>เหล็กสี่เหลี่ยมกลวง ขนาด     50x50 มม. หนา 2.3 มม.</t>
  </si>
  <si>
    <t>แปเหล็กตัวซี 125x50x20x3.2 มม.</t>
  </si>
  <si>
    <t>เหล็กแผ่น 0.30x0.40 หนา 12 มม.</t>
  </si>
  <si>
    <t>เหล็กประกับ หนา 6 มม.</t>
  </si>
  <si>
    <t>เหล็กแผ่น 0.20x0.20 หนา 6 มม.</t>
  </si>
  <si>
    <t>เหล็กแผ่น 0.15x0.15 หนา 6 มม.</t>
  </si>
  <si>
    <t>เหล็กแผ่น 0.20x0.20 หนา 9 มม.</t>
  </si>
  <si>
    <t>ชุดสลิงเหล็กชุบสังกะสีพร้อมอุปกรณ์</t>
  </si>
  <si>
    <t>ทาสีน้ำมันโครงหลังคา</t>
  </si>
  <si>
    <t>หลังคาแผ่นเหล็กรีดลอนเคลือบสี หนาไม่น้อยกว่า 0.47 มม.</t>
  </si>
  <si>
    <t>Flashing แผ่นเหล็กเคลือบสี</t>
  </si>
  <si>
    <t>ฝ้าเพดานยิบซั่มบอร์ด หนา 9 มม.ชนิดกันชื้น</t>
  </si>
  <si>
    <t>โครงคร่าวเหล็กกล่อง 1"x2"</t>
  </si>
  <si>
    <t>ผิวพื้นขัดเรียบ</t>
  </si>
  <si>
    <t>ผิวพื้นปูกระเบื้องเคลือบ ขนาด 12"x12"</t>
  </si>
  <si>
    <t>ผิวพื้นขัดหยาบตีเส้น</t>
  </si>
  <si>
    <t>ผนังก่ออิฐมอญครึ่งแผ่น</t>
  </si>
  <si>
    <t>ผนังบุกระเบื้องเคลือบ ขนาด 12"x12"</t>
  </si>
  <si>
    <t>ผนังก่อบล๊อกแก้ว</t>
  </si>
  <si>
    <t>ก่ออิฐมอญทำขั้นบันได</t>
  </si>
  <si>
    <t>ประตู  D.1 พร้อมอุปกรณ์</t>
  </si>
  <si>
    <t>ประตู D.2 พร้อมอุปกรณ์</t>
  </si>
  <si>
    <t>หน้าต่าง W.1</t>
  </si>
  <si>
    <t>โถส้วมสั่งราบแบบมีหม้อน้ำ สีขาว</t>
  </si>
  <si>
    <t>กระจกเงาสำเร็จรูป</t>
  </si>
  <si>
    <t>ท่อระบายน้ำรางวี ค.ส.ล. พร้อมบ่อพัก</t>
  </si>
  <si>
    <t>ตู้เบรคเกอร์ ขนาด  1 เฟส 2 สาย 63A 14 ช่อง</t>
  </si>
  <si>
    <t>โต๊ะอาหาร</t>
  </si>
  <si>
    <t>เก้าอี้อาหาร</t>
  </si>
  <si>
    <t>อ่างล้างจานสแตนเลสสำเร็จรูป</t>
  </si>
  <si>
    <t>ผนังแผ่นเหล็กรีดลอนเคลือบสี</t>
  </si>
  <si>
    <t>ฉนวนใยแก้วสีเขียวกันความร้อน</t>
  </si>
  <si>
    <t>พื้นสำเร็จรูปรับน้ำหนักปลอดภัย 300 กก./ตร.ม.</t>
  </si>
  <si>
    <t>แผ่นเหล็กรีดลอนเคลือบสีขึ้นรูประบายอากาศ</t>
  </si>
  <si>
    <t>ผนังแผ่นไม้สำเร็จรูป ขนาด 4" ตีเว้นร่องห่าง 2.5 ซม.</t>
  </si>
  <si>
    <t>ระแนงไม้สำเร็จรูป ขนาด 3" ตีเว้นร่องห่าง 1 ซม.</t>
  </si>
  <si>
    <t>ระแนงไม้ระแนงสำเร็จรูป ขนาด 3" ตีสองด้าน</t>
  </si>
  <si>
    <t>อ่างล้างหน้าแบบแขวนสีขาว พร้อมก๊อกน้ำอุปกรณ์ครบชุด</t>
  </si>
  <si>
    <t>โถปัสสาวะชายแบบฝัง พร้อมอุปกรณ์ครบชุด</t>
  </si>
  <si>
    <t>เคาน์เตอร์วางอาหาร ค.ส.ล.กรุกระเบื้อง (ตามแบบ)</t>
  </si>
  <si>
    <t>เดินท่อโถปัสสาวะ</t>
  </si>
  <si>
    <t>ทาสีน้ำอะครีลิค 100 % ฝ้าเพดาน</t>
  </si>
  <si>
    <t xml:space="preserve">สีน้ำอะครีลิค 100 % </t>
  </si>
  <si>
    <t>โครงคร่าวเหล็กชุบสังกะสี</t>
  </si>
  <si>
    <t>จมูกบันไดอลูมิเนียมมีแถบยางกันลื่น</t>
  </si>
  <si>
    <t>เดินท่อน้ำทิ้งอ่างล้างหน้า</t>
  </si>
  <si>
    <t>เดินท่อน้ำทิ้งปัสสาวะชาย</t>
  </si>
  <si>
    <t>บ่อดักไขมันรวม</t>
  </si>
  <si>
    <t>เดินท่อก๊อกน้ำล้างพื้น</t>
  </si>
  <si>
    <t>เดินท่อก๊อกน้ำอ่างล้างจานสแตนเลส</t>
  </si>
  <si>
    <t>ดวงโคมโชว์หลอดพร้อมหลอดฟลูออเรสเซนต์ T5-1x14 W.</t>
  </si>
  <si>
    <t>ดวงโคมโชว์หลอดพร้อมหลอดฟลูออเรสเซนต์ T5-1x28 W.</t>
  </si>
  <si>
    <t>ถังบำบัดระบบเกรอะและกรอง ขนาดความจุไม่น้อยกว่า1,000ลิตร</t>
  </si>
  <si>
    <t>ดินถม</t>
  </si>
  <si>
    <t>เดินท่ออ่างล้างจานสแตนเลส</t>
  </si>
  <si>
    <t>เหล็กข้ออ้อย  SD 40 Ø  12 มม.</t>
  </si>
  <si>
    <t>เหล็กข้ออ้อย  SD 40 Ø  16  มม.</t>
  </si>
  <si>
    <t>เหล็กข้ออ้อย  SD 40 Ø  20  มม.</t>
  </si>
  <si>
    <t>เหล็กข้ออ้อย  SD 40 Ø  25  มม.</t>
  </si>
  <si>
    <t>ดวงโคมชนิดตะแกรงพร้อมหลอดฟลูออเรสเซนต์ T5-2x28 W.</t>
  </si>
  <si>
    <t>แบบโรงอาหารขนาดกลาง 500 ที่นั่ง</t>
  </si>
  <si>
    <t>เงินล่วงหน้าจ่าย ( ร้อยละ )</t>
  </si>
  <si>
    <t>ค่าประกันผลงาน หัก  (ร้อยละ)</t>
  </si>
  <si>
    <t>ดอกเบี้ยเงินกู้ (ร้อยละ)</t>
  </si>
  <si>
    <t>ค่าภาษีมูลค่าเพิ่ม ( VAT )  (ร้อยละ)</t>
  </si>
  <si>
    <t>แบบ ปร.4 (ก) (ข) ปร.5 (ก) (ข) ปร.6 และ Factor F ทั้งหมด</t>
  </si>
  <si>
    <t>แบบ ปร.4 (ข) ที่แนบ</t>
  </si>
  <si>
    <t>ฝ้าเพดานแผ่นเหล็กรีดลอนเคลือบสี Panel Rib</t>
  </si>
  <si>
    <r>
      <t>[</t>
    </r>
    <r>
      <rPr>
        <sz val="16"/>
        <color indexed="8"/>
        <rFont val="Angsana New"/>
        <family val="1"/>
      </rPr>
      <t>( D - E ) x ( A - B )</t>
    </r>
    <r>
      <rPr>
        <sz val="22"/>
        <color indexed="8"/>
        <rFont val="Angsana New"/>
        <family val="1"/>
      </rPr>
      <t>]</t>
    </r>
  </si>
  <si>
    <r>
      <t>เหล็กตะแกรง WIRE MESH Ø 4 มม. @ 0.25</t>
    </r>
    <r>
      <rPr>
        <vertAlign val="superscript"/>
        <sz val="14"/>
        <rFont val="Angsana New"/>
        <family val="1"/>
      </rPr>
      <t>#</t>
    </r>
  </si>
  <si>
    <r>
      <t>เหล็กตะแกรง WIRE MESH Ø 4 มม. @ 0.20</t>
    </r>
    <r>
      <rPr>
        <vertAlign val="superscript"/>
        <sz val="14"/>
        <rFont val="Angsana New"/>
        <family val="1"/>
      </rPr>
      <t>#</t>
    </r>
  </si>
  <si>
    <t>เหล็กท่อกลมกลวง Ø 100 มม. หนา 4.5 มม.</t>
  </si>
  <si>
    <t>เหล็กท่อกลมกลวง Ø  65 มม. หนา 3.2 มม.</t>
  </si>
  <si>
    <t>เหล็กท่อกลมกลวง Ø  40 มม. หนา 2.9 มม.</t>
  </si>
  <si>
    <t>เหล็กท่อกลมกลวง Ø  32 มม. หนา 2.6 มม.</t>
  </si>
  <si>
    <t>Chemical Bolt Ø 3/6"</t>
  </si>
  <si>
    <t>สต๊อปวาล์ว Ø  1/2"</t>
  </si>
  <si>
    <t>ตะแกรงกรองผงชนิดดักกลิ่น Ø 3"</t>
  </si>
  <si>
    <t>โรงเรียนหนองนาคำวิทยาคม</t>
  </si>
  <si>
    <t>ขอนแก่น</t>
  </si>
  <si>
    <t>สรุปราคากลางค่าครุภัณฑ์จัดซื้อหรือสั่งซื้อ</t>
  </si>
  <si>
    <t>สรุปราคากลางค่าใช้จ่ายพิเศษตามข้อกำหนดและค่าใช้จ่ายอื่นที่จำเป็นต้องมี</t>
  </si>
  <si>
    <t>กำหนดราคากลาง</t>
  </si>
  <si>
    <t>คอนกรีตโครงสร้าง 1:2:4{ST 240 KSC(Cube)}</t>
  </si>
  <si>
    <t>กำหนดราคากลางเมื่อวันที่</t>
  </si>
  <si>
    <r>
      <t>ลงชื่อ</t>
    </r>
    <r>
      <rPr>
        <sz val="8"/>
        <color indexed="8"/>
        <rFont val="Angsana New"/>
        <family val="1"/>
      </rPr>
      <t>.............................................................................................</t>
    </r>
    <r>
      <rPr>
        <sz val="14"/>
        <color indexed="8"/>
        <rFont val="Angsana New"/>
        <family val="1"/>
      </rPr>
      <t>ผู้กำหนดราคากลาง</t>
    </r>
  </si>
  <si>
    <t>สรุปราคากลางงานก่อสร้างอาคาร</t>
  </si>
</sst>
</file>

<file path=xl/styles.xml><?xml version="1.0" encoding="utf-8"?>
<styleSheet xmlns="http://schemas.openxmlformats.org/spreadsheetml/2006/main">
  <numFmts count="6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"/>
    <numFmt numFmtId="200" formatCode="[$-41E]d\ mmmm\ yyyy"/>
    <numFmt numFmtId="201" formatCode="[$-107041E]d\ mmmm\ yyyy;@"/>
    <numFmt numFmtId="202" formatCode="[$-F800]dddd\,\ mmmm\ dd\,\ yyyy"/>
    <numFmt numFmtId="203" formatCode="[$-1070000]d/mm/yyyy;@"/>
    <numFmt numFmtId="204" formatCode="_-* #,##0.0_-;\-* #,##0.0_-;_-* &quot;-&quot;??_-;_-@_-"/>
    <numFmt numFmtId="205" formatCode="_-* #,##0_-;\-* #,##0_-;_-* &quot;-&quot;??_-;_-@_-"/>
    <numFmt numFmtId="206" formatCode="[$-101041E]d\ mmmm\ yyyy;@"/>
    <numFmt numFmtId="207" formatCode="mmm\-yyyy"/>
    <numFmt numFmtId="208" formatCode="_-* #,##0.000_-;\-* #,##0.000_-;_-* &quot;-&quot;??_-;_-@_-"/>
    <numFmt numFmtId="209" formatCode="_-* #,##0.0000_-;\-* #,##0.0000_-;_-* &quot;-&quot;??_-;_-@_-"/>
    <numFmt numFmtId="210" formatCode="_(* #,##0_);_(* \(#,##0\);_(* &quot;-&quot;??_);_(@_)"/>
    <numFmt numFmtId="211" formatCode="0.0"/>
    <numFmt numFmtId="212" formatCode="_-* #,##0.00000_-;\-* #,##0.00000_-;_-* &quot;-&quot;??_-;_-@_-"/>
    <numFmt numFmtId="213" formatCode="_-* #,##0.000000_-;\-* #,##0.000000_-;_-* &quot;-&quot;??_-;_-@_-"/>
    <numFmt numFmtId="214" formatCode="_-* #,##0.0000000_-;\-* #,##0.0000000_-;_-* &quot;-&quot;??_-;_-@_-"/>
    <numFmt numFmtId="215" formatCode="_-* #,##0.00000000_-;\-* #,##0.00000000_-;_-* &quot;-&quot;??_-;_-@_-"/>
    <numFmt numFmtId="216" formatCode="_-* #,##0.000000000_-;\-* #,##0.000000000_-;_-* &quot;-&quot;??_-;_-@_-"/>
    <numFmt numFmtId="217" formatCode="_-* #,##0.0000000000_-;\-* #,##0.0000000000_-;_-* &quot;-&quot;??_-;_-@_-"/>
    <numFmt numFmtId="218" formatCode="_-* #,##0.0_-;\-* #,##0.0_-;_-* &quot;-&quot;?_-;_-@_-"/>
    <numFmt numFmtId="219" formatCode="[$-409]dddd\,\ mmmm\ dd\,\ yyyy"/>
    <numFmt numFmtId="220" formatCode="[$-409]d\-mmm\-yyyy;@"/>
    <numFmt numFmtId="221" formatCode="_(* #,##0.0000_);_(* \(#,##0.0000\);_(* &quot;-&quot;??_);_(@_)"/>
    <numFmt numFmtId="222" formatCode="_(* #,##0.000000_);_(* \(#,##0.000000\);_(* &quot;-&quot;??_);_(@_)"/>
    <numFmt numFmtId="223" formatCode="&quot;ใช่&quot;;&quot;ใช่&quot;;&quot;ไม่ใช่&quot;"/>
    <numFmt numFmtId="224" formatCode="&quot;จริง&quot;;&quot;จริง&quot;;&quot;เท็จ&quot;"/>
    <numFmt numFmtId="225" formatCode="&quot;เปิด&quot;;&quot;เปิด&quot;;&quot;ปิด&quot;"/>
    <numFmt numFmtId="226" formatCode="[$€-2]\ #,##0.00_);[Red]\([$€-2]\ #,##0.00\)"/>
    <numFmt numFmtId="227" formatCode="0.000"/>
    <numFmt numFmtId="228" formatCode="\t&quot;฿&quot;#,##0_);\(\t&quot;฿&quot;#,##0\)"/>
    <numFmt numFmtId="229" formatCode="\t&quot;฿&quot;#,##0_);[Red]\(\t&quot;฿&quot;#,##0\)"/>
    <numFmt numFmtId="230" formatCode="\t&quot;฿&quot;#,##0.00_);\(\t&quot;฿&quot;#,##0.00\)"/>
    <numFmt numFmtId="231" formatCode="\t&quot;฿&quot;#,##0.00_);[Red]\(\t&quot;฿&quot;#,##0.00\)"/>
    <numFmt numFmtId="232" formatCode="\t&quot;$&quot;#,##0_);\(\t&quot;$&quot;#,##0\)"/>
    <numFmt numFmtId="233" formatCode="\t&quot;$&quot;#,##0_);[Red]\(\t&quot;$&quot;#,##0\)"/>
    <numFmt numFmtId="234" formatCode="\t&quot;$&quot;#,##0.00_);\(\t&quot;$&quot;#,##0.00\)"/>
    <numFmt numFmtId="235" formatCode="\t&quot;$&quot;#,##0.00_);[Red]\(\t&quot;$&quot;#,##0.00\)"/>
    <numFmt numFmtId="236" formatCode="_-* #,##0.00000000000_-;\-* #,##0.00000000000_-;_-* &quot;-&quot;??_-;_-@_-"/>
  </numFmts>
  <fonts count="78">
    <font>
      <sz val="10"/>
      <name val="Arial"/>
      <family val="0"/>
    </font>
    <font>
      <sz val="16"/>
      <name val="TH SarabunPSK"/>
      <family val="2"/>
    </font>
    <font>
      <sz val="8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Symbol"/>
      <family val="1"/>
    </font>
    <font>
      <u val="single"/>
      <sz val="10"/>
      <color indexed="12"/>
      <name val="Arial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30"/>
      <name val="TH SarabunPSK"/>
      <family val="2"/>
    </font>
    <font>
      <b/>
      <sz val="17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sz val="12"/>
      <name val="Angsana New"/>
      <family val="1"/>
    </font>
    <font>
      <sz val="8"/>
      <name val="Angsana New"/>
      <family val="1"/>
    </font>
    <font>
      <b/>
      <sz val="18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2"/>
      <color indexed="8"/>
      <name val="Angsana New"/>
      <family val="1"/>
    </font>
    <font>
      <b/>
      <sz val="11"/>
      <color indexed="8"/>
      <name val="Angsana New"/>
      <family val="1"/>
    </font>
    <font>
      <b/>
      <sz val="16"/>
      <color indexed="10"/>
      <name val="Angsana New"/>
      <family val="1"/>
    </font>
    <font>
      <sz val="11"/>
      <color indexed="63"/>
      <name val="Angsana New"/>
      <family val="1"/>
    </font>
    <font>
      <b/>
      <sz val="16"/>
      <color indexed="63"/>
      <name val="Angsana New"/>
      <family val="1"/>
    </font>
    <font>
      <sz val="36"/>
      <color indexed="8"/>
      <name val="Angsana New"/>
      <family val="1"/>
    </font>
    <font>
      <sz val="22"/>
      <color indexed="8"/>
      <name val="Angsana New"/>
      <family val="1"/>
    </font>
    <font>
      <sz val="14"/>
      <color indexed="8"/>
      <name val="Angsana New"/>
      <family val="1"/>
    </font>
    <font>
      <sz val="10"/>
      <name val="Angsana New"/>
      <family val="1"/>
    </font>
    <font>
      <b/>
      <sz val="16"/>
      <color indexed="14"/>
      <name val="Angsana New"/>
      <family val="1"/>
    </font>
    <font>
      <sz val="12"/>
      <color indexed="8"/>
      <name val="Angsana New"/>
      <family val="1"/>
    </font>
    <font>
      <b/>
      <sz val="14"/>
      <color indexed="8"/>
      <name val="Angsana New"/>
      <family val="1"/>
    </font>
    <font>
      <sz val="8"/>
      <color indexed="8"/>
      <name val="Angsana New"/>
      <family val="1"/>
    </font>
    <font>
      <sz val="13"/>
      <name val="Angsana New"/>
      <family val="1"/>
    </font>
    <font>
      <b/>
      <sz val="15"/>
      <name val="Angsana New"/>
      <family val="1"/>
    </font>
    <font>
      <u val="single"/>
      <sz val="14"/>
      <name val="Angsana New"/>
      <family val="1"/>
    </font>
    <font>
      <b/>
      <sz val="14"/>
      <name val="Angsana New"/>
      <family val="1"/>
    </font>
    <font>
      <vertAlign val="superscript"/>
      <sz val="14"/>
      <name val="Angsana New"/>
      <family val="1"/>
    </font>
    <font>
      <sz val="13.5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0" fillId="0" borderId="0">
      <alignment/>
      <protection/>
    </xf>
    <xf numFmtId="0" fontId="0" fillId="41" borderId="7" applyNumberFormat="0" applyFont="0" applyAlignment="0" applyProtection="0"/>
    <xf numFmtId="0" fontId="21" fillId="38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63" fillId="42" borderId="10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43" borderId="11" applyNumberFormat="0" applyAlignment="0" applyProtection="0"/>
    <xf numFmtId="0" fontId="68" fillId="0" borderId="12" applyNumberFormat="0" applyFill="0" applyAlignment="0" applyProtection="0"/>
    <xf numFmtId="0" fontId="69" fillId="44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70" fillId="45" borderId="10" applyNumberFormat="0" applyAlignment="0" applyProtection="0"/>
    <xf numFmtId="0" fontId="71" fillId="46" borderId="0" applyNumberFormat="0" applyBorder="0" applyAlignment="0" applyProtection="0"/>
    <xf numFmtId="0" fontId="72" fillId="0" borderId="13" applyNumberFormat="0" applyFill="0" applyAlignment="0" applyProtection="0"/>
    <xf numFmtId="0" fontId="73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74" fillId="42" borderId="14" applyNumberFormat="0" applyAlignment="0" applyProtection="0"/>
    <xf numFmtId="0" fontId="0" fillId="54" borderId="15" applyNumberFormat="0" applyFont="0" applyAlignment="0" applyProtection="0"/>
    <xf numFmtId="0" fontId="75" fillId="0" borderId="16" applyNumberFormat="0" applyFill="0" applyAlignment="0" applyProtection="0"/>
    <xf numFmtId="0" fontId="76" fillId="0" borderId="17" applyNumberFormat="0" applyFill="0" applyAlignment="0" applyProtection="0"/>
    <xf numFmtId="0" fontId="77" fillId="0" borderId="18" applyNumberFormat="0" applyFill="0" applyAlignment="0" applyProtection="0"/>
    <xf numFmtId="0" fontId="77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1" fillId="0" borderId="0" xfId="0" applyFont="1" applyAlignment="1">
      <alignment/>
    </xf>
    <xf numFmtId="205" fontId="1" fillId="0" borderId="0" xfId="6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05" fontId="4" fillId="0" borderId="0" xfId="60" applyNumberFormat="1" applyFont="1" applyAlignment="1">
      <alignment/>
    </xf>
    <xf numFmtId="0" fontId="1" fillId="0" borderId="0" xfId="0" applyFont="1" applyAlignment="1">
      <alignment vertical="center"/>
    </xf>
    <xf numFmtId="43" fontId="4" fillId="0" borderId="0" xfId="60" applyFont="1" applyAlignment="1">
      <alignment/>
    </xf>
    <xf numFmtId="43" fontId="4" fillId="0" borderId="0" xfId="60" applyFont="1" applyAlignment="1">
      <alignment horizontal="center"/>
    </xf>
    <xf numFmtId="0" fontId="3" fillId="0" borderId="0" xfId="0" applyFont="1" applyAlignment="1">
      <alignment/>
    </xf>
    <xf numFmtId="0" fontId="25" fillId="0" borderId="0" xfId="93" applyFont="1" applyFill="1" applyAlignment="1" applyProtection="1">
      <alignment horizontal="center"/>
      <protection locked="0"/>
    </xf>
    <xf numFmtId="0" fontId="25" fillId="0" borderId="0" xfId="93" applyFont="1" applyFill="1" applyAlignment="1" applyProtection="1">
      <alignment horizontal="left"/>
      <protection locked="0"/>
    </xf>
    <xf numFmtId="0" fontId="25" fillId="0" borderId="0" xfId="93" applyFont="1" applyFill="1" applyAlignment="1" applyProtection="1">
      <alignment horizontal="right"/>
      <protection locked="0"/>
    </xf>
    <xf numFmtId="43" fontId="25" fillId="0" borderId="0" xfId="63" applyFont="1" applyFill="1" applyAlignment="1" applyProtection="1">
      <alignment horizontal="center"/>
      <protection locked="0"/>
    </xf>
    <xf numFmtId="0" fontId="1" fillId="0" borderId="0" xfId="78" applyFont="1" applyFill="1" applyProtection="1">
      <alignment/>
      <protection locked="0"/>
    </xf>
    <xf numFmtId="209" fontId="25" fillId="0" borderId="0" xfId="63" applyNumberFormat="1" applyFont="1" applyFill="1" applyAlignment="1" applyProtection="1">
      <alignment horizontal="center"/>
      <protection hidden="1"/>
    </xf>
    <xf numFmtId="0" fontId="25" fillId="0" borderId="0" xfId="93" applyFont="1" applyFill="1" applyAlignment="1" applyProtection="1">
      <alignment horizontal="center"/>
      <protection hidden="1"/>
    </xf>
    <xf numFmtId="0" fontId="0" fillId="0" borderId="0" xfId="78">
      <alignment/>
      <protection/>
    </xf>
    <xf numFmtId="209" fontId="28" fillId="55" borderId="19" xfId="63" applyNumberFormat="1" applyFont="1" applyFill="1" applyBorder="1" applyAlignment="1" applyProtection="1">
      <alignment horizontal="center"/>
      <protection hidden="1"/>
    </xf>
    <xf numFmtId="209" fontId="29" fillId="0" borderId="0" xfId="63" applyNumberFormat="1" applyFont="1" applyFill="1" applyBorder="1" applyAlignment="1" applyProtection="1">
      <alignment horizontal="center"/>
      <protection hidden="1"/>
    </xf>
    <xf numFmtId="209" fontId="30" fillId="0" borderId="0" xfId="63" applyNumberFormat="1" applyFont="1" applyFill="1" applyBorder="1" applyAlignment="1" applyProtection="1">
      <alignment horizontal="center"/>
      <protection hidden="1"/>
    </xf>
    <xf numFmtId="209" fontId="25" fillId="0" borderId="20" xfId="63" applyNumberFormat="1" applyFont="1" applyFill="1" applyBorder="1" applyAlignment="1" applyProtection="1">
      <alignment horizontal="center"/>
      <protection hidden="1"/>
    </xf>
    <xf numFmtId="209" fontId="25" fillId="0" borderId="21" xfId="63" applyNumberFormat="1" applyFont="1" applyFill="1" applyBorder="1" applyAlignment="1" applyProtection="1">
      <alignment horizontal="center"/>
      <protection hidden="1"/>
    </xf>
    <xf numFmtId="199" fontId="25" fillId="0" borderId="22" xfId="93" applyNumberFormat="1" applyFont="1" applyFill="1" applyBorder="1" applyAlignment="1" applyProtection="1">
      <alignment horizontal="center"/>
      <protection hidden="1"/>
    </xf>
    <xf numFmtId="209" fontId="25" fillId="0" borderId="23" xfId="63" applyNumberFormat="1" applyFont="1" applyFill="1" applyBorder="1" applyAlignment="1" applyProtection="1">
      <alignment horizontal="center"/>
      <protection hidden="1"/>
    </xf>
    <xf numFmtId="199" fontId="25" fillId="0" borderId="24" xfId="93" applyNumberFormat="1" applyFont="1" applyFill="1" applyBorder="1" applyAlignment="1" applyProtection="1">
      <alignment horizontal="center"/>
      <protection hidden="1"/>
    </xf>
    <xf numFmtId="0" fontId="25" fillId="0" borderId="0" xfId="93" applyFont="1" applyFill="1" applyAlignment="1" applyProtection="1">
      <alignment horizontal="left"/>
      <protection hidden="1"/>
    </xf>
    <xf numFmtId="209" fontId="25" fillId="0" borderId="20" xfId="63" applyNumberFormat="1" applyFont="1" applyFill="1" applyBorder="1" applyAlignment="1" applyProtection="1">
      <alignment horizontal="center" vertical="center"/>
      <protection hidden="1"/>
    </xf>
    <xf numFmtId="209" fontId="25" fillId="0" borderId="23" xfId="63" applyNumberFormat="1" applyFont="1" applyFill="1" applyBorder="1" applyAlignment="1" applyProtection="1">
      <alignment horizontal="center" vertical="center"/>
      <protection hidden="1"/>
    </xf>
    <xf numFmtId="199" fontId="25" fillId="0" borderId="24" xfId="93" applyNumberFormat="1" applyFont="1" applyFill="1" applyBorder="1" applyAlignment="1" applyProtection="1">
      <alignment horizontal="center" vertical="center"/>
      <protection hidden="1"/>
    </xf>
    <xf numFmtId="209" fontId="25" fillId="0" borderId="25" xfId="63" applyNumberFormat="1" applyFont="1" applyFill="1" applyBorder="1" applyAlignment="1" applyProtection="1">
      <alignment horizontal="center"/>
      <protection hidden="1"/>
    </xf>
    <xf numFmtId="199" fontId="25" fillId="0" borderId="26" xfId="93" applyNumberFormat="1" applyFont="1" applyFill="1" applyBorder="1" applyAlignment="1" applyProtection="1">
      <alignment horizontal="center"/>
      <protection hidden="1"/>
    </xf>
    <xf numFmtId="209" fontId="0" fillId="0" borderId="20" xfId="63" applyNumberFormat="1" applyFont="1" applyFill="1" applyBorder="1" applyAlignment="1" applyProtection="1">
      <alignment/>
      <protection hidden="1"/>
    </xf>
    <xf numFmtId="0" fontId="25" fillId="0" borderId="0" xfId="93" applyFont="1" applyFill="1" applyBorder="1" applyAlignment="1" applyProtection="1">
      <alignment horizontal="center"/>
      <protection hidden="1"/>
    </xf>
    <xf numFmtId="0" fontId="32" fillId="0" borderId="0" xfId="0" applyFont="1" applyAlignment="1">
      <alignment/>
    </xf>
    <xf numFmtId="205" fontId="33" fillId="0" borderId="27" xfId="60" applyNumberFormat="1" applyFont="1" applyBorder="1" applyAlignment="1">
      <alignment horizontal="right"/>
    </xf>
    <xf numFmtId="0" fontId="32" fillId="0" borderId="28" xfId="0" applyFont="1" applyBorder="1" applyAlignment="1">
      <alignment horizontal="right"/>
    </xf>
    <xf numFmtId="0" fontId="32" fillId="0" borderId="27" xfId="0" applyFont="1" applyBorder="1" applyAlignment="1">
      <alignment horizontal="center"/>
    </xf>
    <xf numFmtId="0" fontId="32" fillId="0" borderId="28" xfId="0" applyFont="1" applyBorder="1" applyAlignment="1">
      <alignment horizontal="left"/>
    </xf>
    <xf numFmtId="206" fontId="32" fillId="0" borderId="28" xfId="0" applyNumberFormat="1" applyFont="1" applyBorder="1" applyAlignment="1">
      <alignment horizontal="left"/>
    </xf>
    <xf numFmtId="0" fontId="32" fillId="0" borderId="29" xfId="0" applyFont="1" applyBorder="1" applyAlignment="1">
      <alignment/>
    </xf>
    <xf numFmtId="0" fontId="34" fillId="0" borderId="30" xfId="0" applyFont="1" applyBorder="1" applyAlignment="1">
      <alignment horizontal="center"/>
    </xf>
    <xf numFmtId="0" fontId="32" fillId="0" borderId="30" xfId="0" applyFont="1" applyBorder="1" applyAlignment="1">
      <alignment/>
    </xf>
    <xf numFmtId="0" fontId="32" fillId="0" borderId="30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31" xfId="0" applyFont="1" applyBorder="1" applyAlignment="1">
      <alignment/>
    </xf>
    <xf numFmtId="0" fontId="37" fillId="0" borderId="32" xfId="0" applyFont="1" applyBorder="1" applyAlignment="1">
      <alignment/>
    </xf>
    <xf numFmtId="0" fontId="32" fillId="0" borderId="33" xfId="0" applyFont="1" applyBorder="1" applyAlignment="1">
      <alignment/>
    </xf>
    <xf numFmtId="0" fontId="32" fillId="0" borderId="0" xfId="0" applyFont="1" applyAlignment="1">
      <alignment vertical="center"/>
    </xf>
    <xf numFmtId="0" fontId="35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top"/>
    </xf>
    <xf numFmtId="205" fontId="32" fillId="0" borderId="0" xfId="60" applyNumberFormat="1" applyFont="1" applyBorder="1" applyAlignment="1">
      <alignment horizontal="left"/>
    </xf>
    <xf numFmtId="0" fontId="32" fillId="0" borderId="0" xfId="0" applyFont="1" applyBorder="1" applyAlignment="1">
      <alignment/>
    </xf>
    <xf numFmtId="205" fontId="32" fillId="0" borderId="0" xfId="60" applyNumberFormat="1" applyFont="1" applyBorder="1" applyAlignment="1">
      <alignment/>
    </xf>
    <xf numFmtId="205" fontId="32" fillId="0" borderId="0" xfId="60" applyNumberFormat="1" applyFont="1" applyAlignment="1">
      <alignment/>
    </xf>
    <xf numFmtId="0" fontId="40" fillId="0" borderId="0" xfId="93" applyFont="1" applyFill="1" applyBorder="1" applyAlignment="1" applyProtection="1">
      <alignment horizontal="center"/>
      <protection locked="0"/>
    </xf>
    <xf numFmtId="0" fontId="40" fillId="0" borderId="0" xfId="93" applyFont="1" applyFill="1" applyAlignment="1" applyProtection="1">
      <alignment horizontal="center"/>
      <protection locked="0"/>
    </xf>
    <xf numFmtId="43" fontId="40" fillId="0" borderId="0" xfId="63" applyFont="1" applyFill="1" applyAlignment="1" applyProtection="1">
      <alignment horizontal="center"/>
      <protection locked="0"/>
    </xf>
    <xf numFmtId="0" fontId="33" fillId="0" borderId="0" xfId="78" applyFont="1" applyFill="1" applyBorder="1" applyAlignment="1" applyProtection="1">
      <alignment/>
      <protection/>
    </xf>
    <xf numFmtId="0" fontId="32" fillId="0" borderId="0" xfId="78" applyFont="1" applyFill="1" applyBorder="1" applyAlignment="1" applyProtection="1">
      <alignment/>
      <protection/>
    </xf>
    <xf numFmtId="0" fontId="32" fillId="0" borderId="0" xfId="78" applyFont="1" applyFill="1" applyBorder="1" applyAlignment="1" applyProtection="1" quotePrefix="1">
      <alignment/>
      <protection locked="0"/>
    </xf>
    <xf numFmtId="0" fontId="32" fillId="0" borderId="0" xfId="78" applyFont="1" applyFill="1" applyBorder="1" applyAlignment="1" applyProtection="1">
      <alignment/>
      <protection locked="0"/>
    </xf>
    <xf numFmtId="0" fontId="32" fillId="0" borderId="0" xfId="78" applyFont="1" applyFill="1" applyBorder="1" applyAlignment="1" applyProtection="1">
      <alignment horizontal="center"/>
      <protection locked="0"/>
    </xf>
    <xf numFmtId="0" fontId="32" fillId="0" borderId="0" xfId="78" applyFont="1" applyFill="1" applyAlignment="1" applyProtection="1">
      <alignment horizontal="center"/>
      <protection locked="0"/>
    </xf>
    <xf numFmtId="0" fontId="32" fillId="0" borderId="0" xfId="78" applyFont="1" applyFill="1" applyProtection="1">
      <alignment/>
      <protection locked="0"/>
    </xf>
    <xf numFmtId="43" fontId="32" fillId="0" borderId="0" xfId="63" applyFont="1" applyFill="1" applyAlignment="1" applyProtection="1">
      <alignment/>
      <protection locked="0"/>
    </xf>
    <xf numFmtId="0" fontId="32" fillId="0" borderId="0" xfId="78" applyFont="1" applyFill="1" applyBorder="1" applyAlignment="1" applyProtection="1">
      <alignment horizontal="left"/>
      <protection locked="0"/>
    </xf>
    <xf numFmtId="0" fontId="33" fillId="0" borderId="0" xfId="78" applyFont="1" applyFill="1" applyBorder="1" applyAlignment="1" applyProtection="1">
      <alignment horizontal="right"/>
      <protection/>
    </xf>
    <xf numFmtId="205" fontId="32" fillId="0" borderId="0" xfId="63" applyNumberFormat="1" applyFont="1" applyFill="1" applyBorder="1" applyAlignment="1" applyProtection="1">
      <alignment horizontal="center"/>
      <protection locked="0"/>
    </xf>
    <xf numFmtId="0" fontId="32" fillId="0" borderId="0" xfId="78" applyFont="1" applyFill="1" applyProtection="1">
      <alignment/>
      <protection/>
    </xf>
    <xf numFmtId="0" fontId="32" fillId="0" borderId="0" xfId="78" applyFont="1" applyFill="1" applyBorder="1" applyAlignment="1" applyProtection="1">
      <alignment horizontal="left"/>
      <protection/>
    </xf>
    <xf numFmtId="0" fontId="40" fillId="0" borderId="0" xfId="93" applyFont="1" applyFill="1" applyAlignment="1" applyProtection="1">
      <alignment horizontal="center"/>
      <protection/>
    </xf>
    <xf numFmtId="0" fontId="42" fillId="0" borderId="34" xfId="93" applyFont="1" applyFill="1" applyBorder="1" applyAlignment="1" applyProtection="1">
      <alignment horizontal="center" vertical="center"/>
      <protection/>
    </xf>
    <xf numFmtId="0" fontId="42" fillId="0" borderId="35" xfId="93" applyFont="1" applyFill="1" applyBorder="1" applyAlignment="1" applyProtection="1">
      <alignment horizontal="center" vertical="center"/>
      <protection/>
    </xf>
    <xf numFmtId="0" fontId="40" fillId="0" borderId="20" xfId="93" applyFont="1" applyFill="1" applyBorder="1" applyAlignment="1" applyProtection="1">
      <alignment horizontal="center"/>
      <protection locked="0"/>
    </xf>
    <xf numFmtId="43" fontId="40" fillId="0" borderId="20" xfId="63" applyFont="1" applyFill="1" applyBorder="1" applyAlignment="1" applyProtection="1">
      <alignment horizontal="center"/>
      <protection locked="0"/>
    </xf>
    <xf numFmtId="10" fontId="40" fillId="0" borderId="36" xfId="93" applyNumberFormat="1" applyFont="1" applyFill="1" applyBorder="1" applyAlignment="1" applyProtection="1">
      <alignment horizontal="center"/>
      <protection/>
    </xf>
    <xf numFmtId="0" fontId="40" fillId="0" borderId="37" xfId="93" applyFont="1" applyFill="1" applyBorder="1" applyAlignment="1" applyProtection="1">
      <alignment horizontal="center"/>
      <protection/>
    </xf>
    <xf numFmtId="0" fontId="40" fillId="0" borderId="38" xfId="93" applyFont="1" applyFill="1" applyBorder="1" applyAlignment="1" applyProtection="1">
      <alignment horizontal="center"/>
      <protection/>
    </xf>
    <xf numFmtId="209" fontId="44" fillId="55" borderId="19" xfId="63" applyNumberFormat="1" applyFont="1" applyFill="1" applyBorder="1" applyAlignment="1" applyProtection="1">
      <alignment horizontal="center"/>
      <protection locked="0"/>
    </xf>
    <xf numFmtId="43" fontId="40" fillId="0" borderId="0" xfId="93" applyNumberFormat="1" applyFont="1" applyFill="1" applyAlignment="1" applyProtection="1">
      <alignment horizontal="center"/>
      <protection locked="0"/>
    </xf>
    <xf numFmtId="43" fontId="40" fillId="0" borderId="21" xfId="63" applyFont="1" applyFill="1" applyBorder="1" applyAlignment="1" applyProtection="1">
      <alignment horizontal="center"/>
      <protection locked="0"/>
    </xf>
    <xf numFmtId="0" fontId="40" fillId="0" borderId="22" xfId="93" applyFont="1" applyFill="1" applyBorder="1" applyAlignment="1" applyProtection="1">
      <alignment/>
      <protection locked="0"/>
    </xf>
    <xf numFmtId="0" fontId="40" fillId="0" borderId="30" xfId="93" applyFont="1" applyFill="1" applyBorder="1" applyAlignment="1" applyProtection="1">
      <alignment horizontal="center"/>
      <protection/>
    </xf>
    <xf numFmtId="199" fontId="40" fillId="0" borderId="38" xfId="93" applyNumberFormat="1" applyFont="1" applyFill="1" applyBorder="1" applyAlignment="1" applyProtection="1">
      <alignment horizontal="center"/>
      <protection/>
    </xf>
    <xf numFmtId="43" fontId="40" fillId="0" borderId="23" xfId="63" applyFont="1" applyFill="1" applyBorder="1" applyAlignment="1" applyProtection="1">
      <alignment horizontal="center"/>
      <protection locked="0"/>
    </xf>
    <xf numFmtId="209" fontId="40" fillId="0" borderId="24" xfId="63" applyNumberFormat="1" applyFont="1" applyFill="1" applyBorder="1" applyAlignment="1" applyProtection="1">
      <alignment/>
      <protection locked="0"/>
    </xf>
    <xf numFmtId="0" fontId="40" fillId="0" borderId="0" xfId="93" applyFont="1" applyFill="1" applyAlignment="1" applyProtection="1">
      <alignment horizontal="left"/>
      <protection locked="0"/>
    </xf>
    <xf numFmtId="0" fontId="41" fillId="0" borderId="0" xfId="93" applyFont="1" applyFill="1" applyBorder="1" applyAlignment="1" applyProtection="1">
      <alignment horizontal="center"/>
      <protection locked="0"/>
    </xf>
    <xf numFmtId="0" fontId="41" fillId="55" borderId="39" xfId="93" applyFont="1" applyFill="1" applyBorder="1" applyAlignment="1" applyProtection="1">
      <alignment horizontal="center"/>
      <protection locked="0"/>
    </xf>
    <xf numFmtId="209" fontId="44" fillId="55" borderId="19" xfId="63" applyNumberFormat="1" applyFont="1" applyFill="1" applyBorder="1" applyAlignment="1" applyProtection="1">
      <alignment horizontal="left"/>
      <protection locked="0"/>
    </xf>
    <xf numFmtId="0" fontId="45" fillId="0" borderId="0" xfId="78" applyFont="1" applyFill="1" applyProtection="1">
      <alignment/>
      <protection locked="0"/>
    </xf>
    <xf numFmtId="0" fontId="40" fillId="0" borderId="24" xfId="93" applyFont="1" applyFill="1" applyBorder="1" applyAlignment="1" applyProtection="1">
      <alignment/>
      <protection locked="0"/>
    </xf>
    <xf numFmtId="0" fontId="41" fillId="56" borderId="39" xfId="93" applyFont="1" applyFill="1" applyBorder="1" applyAlignment="1" applyProtection="1">
      <alignment horizontal="center"/>
      <protection locked="0"/>
    </xf>
    <xf numFmtId="43" fontId="46" fillId="56" borderId="19" xfId="63" applyFont="1" applyFill="1" applyBorder="1" applyAlignment="1" applyProtection="1">
      <alignment/>
      <protection locked="0"/>
    </xf>
    <xf numFmtId="0" fontId="40" fillId="5" borderId="39" xfId="93" applyFont="1" applyFill="1" applyBorder="1" applyAlignment="1" applyProtection="1">
      <alignment horizontal="center"/>
      <protection locked="0"/>
    </xf>
    <xf numFmtId="199" fontId="40" fillId="5" borderId="19" xfId="93" applyNumberFormat="1" applyFont="1" applyFill="1" applyBorder="1" applyAlignment="1" applyProtection="1">
      <alignment horizontal="right"/>
      <protection locked="0"/>
    </xf>
    <xf numFmtId="43" fontId="40" fillId="0" borderId="20" xfId="63" applyFont="1" applyFill="1" applyBorder="1" applyAlignment="1" applyProtection="1">
      <alignment horizontal="center" vertical="center"/>
      <protection locked="0"/>
    </xf>
    <xf numFmtId="0" fontId="40" fillId="0" borderId="30" xfId="93" applyFont="1" applyFill="1" applyBorder="1" applyAlignment="1" applyProtection="1">
      <alignment horizontal="center" vertical="center"/>
      <protection/>
    </xf>
    <xf numFmtId="0" fontId="41" fillId="57" borderId="39" xfId="93" applyFont="1" applyFill="1" applyBorder="1" applyAlignment="1" applyProtection="1">
      <alignment horizontal="center"/>
      <protection locked="0"/>
    </xf>
    <xf numFmtId="43" fontId="46" fillId="57" borderId="19" xfId="63" applyFont="1" applyFill="1" applyBorder="1" applyAlignment="1" applyProtection="1">
      <alignment/>
      <protection locked="0"/>
    </xf>
    <xf numFmtId="0" fontId="40" fillId="17" borderId="39" xfId="93" applyFont="1" applyFill="1" applyBorder="1" applyAlignment="1" applyProtection="1">
      <alignment horizontal="center"/>
      <protection locked="0"/>
    </xf>
    <xf numFmtId="0" fontId="40" fillId="17" borderId="19" xfId="93" applyFont="1" applyFill="1" applyBorder="1" applyAlignment="1" applyProtection="1">
      <alignment horizontal="right"/>
      <protection locked="0"/>
    </xf>
    <xf numFmtId="43" fontId="40" fillId="0" borderId="23" xfId="63" applyFont="1" applyFill="1" applyBorder="1" applyAlignment="1" applyProtection="1">
      <alignment horizontal="center" vertical="center"/>
      <protection locked="0"/>
    </xf>
    <xf numFmtId="0" fontId="40" fillId="0" borderId="0" xfId="93" applyFont="1" applyFill="1" applyBorder="1" applyAlignment="1" applyProtection="1">
      <alignment horizontal="center" vertical="center"/>
      <protection/>
    </xf>
    <xf numFmtId="0" fontId="49" fillId="0" borderId="40" xfId="93" applyFont="1" applyFill="1" applyBorder="1" applyAlignment="1" applyProtection="1">
      <alignment horizontal="left"/>
      <protection/>
    </xf>
    <xf numFmtId="0" fontId="40" fillId="0" borderId="40" xfId="93" applyFont="1" applyFill="1" applyBorder="1" applyAlignment="1" applyProtection="1">
      <alignment horizontal="right"/>
      <protection/>
    </xf>
    <xf numFmtId="0" fontId="40" fillId="0" borderId="41" xfId="93" applyFont="1" applyFill="1" applyBorder="1" applyAlignment="1" applyProtection="1">
      <alignment horizontal="center" vertical="top"/>
      <protection/>
    </xf>
    <xf numFmtId="0" fontId="49" fillId="0" borderId="0" xfId="93" applyFont="1" applyFill="1" applyBorder="1" applyAlignment="1" applyProtection="1">
      <alignment horizontal="left"/>
      <protection/>
    </xf>
    <xf numFmtId="0" fontId="40" fillId="0" borderId="0" xfId="93" applyFont="1" applyFill="1" applyBorder="1" applyAlignment="1" applyProtection="1">
      <alignment horizontal="right"/>
      <protection/>
    </xf>
    <xf numFmtId="236" fontId="40" fillId="41" borderId="19" xfId="63" applyNumberFormat="1" applyFont="1" applyFill="1" applyBorder="1" applyAlignment="1" applyProtection="1">
      <alignment horizontal="left"/>
      <protection locked="0"/>
    </xf>
    <xf numFmtId="236" fontId="40" fillId="3" borderId="19" xfId="63" applyNumberFormat="1" applyFont="1" applyFill="1" applyBorder="1" applyAlignment="1" applyProtection="1">
      <alignment horizontal="left"/>
      <protection locked="0"/>
    </xf>
    <xf numFmtId="215" fontId="40" fillId="0" borderId="0" xfId="93" applyNumberFormat="1" applyFont="1" applyFill="1" applyAlignment="1" applyProtection="1">
      <alignment horizontal="center"/>
      <protection locked="0"/>
    </xf>
    <xf numFmtId="236" fontId="51" fillId="2" borderId="19" xfId="63" applyNumberFormat="1" applyFont="1" applyFill="1" applyBorder="1" applyAlignment="1" applyProtection="1">
      <alignment horizontal="left"/>
      <protection locked="0"/>
    </xf>
    <xf numFmtId="199" fontId="40" fillId="0" borderId="24" xfId="93" applyNumberFormat="1" applyFont="1" applyFill="1" applyBorder="1" applyAlignment="1" applyProtection="1">
      <alignment/>
      <protection locked="0"/>
    </xf>
    <xf numFmtId="0" fontId="49" fillId="0" borderId="42" xfId="93" applyFont="1" applyFill="1" applyBorder="1" applyAlignment="1" applyProtection="1">
      <alignment horizontal="left"/>
      <protection/>
    </xf>
    <xf numFmtId="0" fontId="40" fillId="0" borderId="42" xfId="93" applyFont="1" applyFill="1" applyBorder="1" applyAlignment="1" applyProtection="1">
      <alignment horizontal="right"/>
      <protection/>
    </xf>
    <xf numFmtId="43" fontId="40" fillId="0" borderId="0" xfId="63" applyNumberFormat="1" applyFont="1" applyFill="1" applyAlignment="1" applyProtection="1">
      <alignment horizontal="center"/>
      <protection locked="0"/>
    </xf>
    <xf numFmtId="0" fontId="40" fillId="0" borderId="41" xfId="93" applyFont="1" applyFill="1" applyBorder="1" applyAlignment="1" applyProtection="1">
      <alignment horizontal="left"/>
      <protection/>
    </xf>
    <xf numFmtId="0" fontId="49" fillId="0" borderId="43" xfId="93" applyFont="1" applyFill="1" applyBorder="1" applyAlignment="1" applyProtection="1">
      <alignment horizontal="center" vertical="top"/>
      <protection/>
    </xf>
    <xf numFmtId="0" fontId="40" fillId="0" borderId="40" xfId="93" applyFont="1" applyFill="1" applyBorder="1" applyAlignment="1" applyProtection="1">
      <alignment horizontal="left" vertical="center"/>
      <protection/>
    </xf>
    <xf numFmtId="0" fontId="40" fillId="0" borderId="44" xfId="93" applyFont="1" applyFill="1" applyBorder="1" applyAlignment="1" applyProtection="1">
      <alignment horizontal="left" vertical="center"/>
      <protection/>
    </xf>
    <xf numFmtId="0" fontId="52" fillId="0" borderId="41" xfId="93" applyFont="1" applyFill="1" applyBorder="1" applyAlignment="1" applyProtection="1">
      <alignment horizontal="center" vertical="top"/>
      <protection/>
    </xf>
    <xf numFmtId="0" fontId="52" fillId="0" borderId="0" xfId="93" applyFont="1" applyFill="1" applyBorder="1" applyAlignment="1" applyProtection="1">
      <alignment horizontal="right" vertical="center"/>
      <protection/>
    </xf>
    <xf numFmtId="0" fontId="52" fillId="0" borderId="42" xfId="93" applyFont="1" applyFill="1" applyBorder="1" applyAlignment="1" applyProtection="1">
      <alignment horizontal="center" vertical="center"/>
      <protection/>
    </xf>
    <xf numFmtId="209" fontId="52" fillId="0" borderId="42" xfId="63" applyNumberFormat="1" applyFont="1" applyFill="1" applyBorder="1" applyAlignment="1" applyProtection="1">
      <alignment horizontal="left" vertical="center"/>
      <protection/>
    </xf>
    <xf numFmtId="43" fontId="52" fillId="0" borderId="42" xfId="63" applyFont="1" applyFill="1" applyBorder="1" applyAlignment="1" applyProtection="1">
      <alignment horizontal="center" vertical="center"/>
      <protection/>
    </xf>
    <xf numFmtId="43" fontId="52" fillId="0" borderId="42" xfId="93" applyNumberFormat="1" applyFont="1" applyFill="1" applyBorder="1" applyAlignment="1" applyProtection="1">
      <alignment horizontal="left" vertical="center"/>
      <protection/>
    </xf>
    <xf numFmtId="0" fontId="52" fillId="0" borderId="36" xfId="93" applyFont="1" applyFill="1" applyBorder="1" applyAlignment="1" applyProtection="1">
      <alignment horizontal="left" vertical="center"/>
      <protection/>
    </xf>
    <xf numFmtId="0" fontId="52" fillId="0" borderId="0" xfId="93" applyFont="1" applyFill="1" applyBorder="1" applyAlignment="1" applyProtection="1">
      <alignment horizontal="center" vertical="center"/>
      <protection/>
    </xf>
    <xf numFmtId="43" fontId="52" fillId="0" borderId="0" xfId="93" applyNumberFormat="1" applyFont="1" applyFill="1" applyBorder="1" applyAlignment="1" applyProtection="1">
      <alignment horizontal="center" vertical="center"/>
      <protection/>
    </xf>
    <xf numFmtId="0" fontId="52" fillId="0" borderId="0" xfId="93" applyFont="1" applyFill="1" applyBorder="1" applyAlignment="1" applyProtection="1">
      <alignment horizontal="left" vertical="center"/>
      <protection/>
    </xf>
    <xf numFmtId="0" fontId="52" fillId="0" borderId="36" xfId="93" applyFont="1" applyFill="1" applyBorder="1" applyAlignment="1" applyProtection="1">
      <alignment horizontal="center" vertical="center"/>
      <protection/>
    </xf>
    <xf numFmtId="0" fontId="42" fillId="0" borderId="0" xfId="93" applyFont="1" applyFill="1" applyBorder="1" applyAlignment="1" applyProtection="1">
      <alignment horizontal="right" vertical="center"/>
      <protection/>
    </xf>
    <xf numFmtId="0" fontId="50" fillId="0" borderId="0" xfId="78" applyFont="1" applyBorder="1" applyProtection="1">
      <alignment/>
      <protection/>
    </xf>
    <xf numFmtId="0" fontId="52" fillId="0" borderId="36" xfId="93" applyFont="1" applyFill="1" applyBorder="1" applyAlignment="1" applyProtection="1">
      <alignment/>
      <protection/>
    </xf>
    <xf numFmtId="0" fontId="40" fillId="0" borderId="0" xfId="93" applyFont="1" applyFill="1" applyBorder="1" applyAlignment="1" applyProtection="1">
      <alignment horizontal="right"/>
      <protection locked="0"/>
    </xf>
    <xf numFmtId="0" fontId="49" fillId="0" borderId="0" xfId="93" applyFont="1" applyFill="1" applyBorder="1" applyAlignment="1" applyProtection="1">
      <alignment horizontal="left" vertical="center"/>
      <protection/>
    </xf>
    <xf numFmtId="199" fontId="53" fillId="0" borderId="45" xfId="93" applyNumberFormat="1" applyFont="1" applyFill="1" applyBorder="1" applyAlignment="1" applyProtection="1">
      <alignment horizontal="center" vertical="center"/>
      <protection/>
    </xf>
    <xf numFmtId="199" fontId="40" fillId="0" borderId="0" xfId="93" applyNumberFormat="1" applyFont="1" applyFill="1" applyBorder="1" applyAlignment="1" applyProtection="1">
      <alignment horizontal="right"/>
      <protection locked="0"/>
    </xf>
    <xf numFmtId="0" fontId="40" fillId="0" borderId="46" xfId="93" applyFont="1" applyFill="1" applyBorder="1" applyAlignment="1" applyProtection="1">
      <alignment horizontal="center" vertical="top"/>
      <protection/>
    </xf>
    <xf numFmtId="0" fontId="40" fillId="0" borderId="47" xfId="93" applyFont="1" applyFill="1" applyBorder="1" applyAlignment="1" applyProtection="1">
      <alignment horizontal="center" vertical="center"/>
      <protection/>
    </xf>
    <xf numFmtId="0" fontId="40" fillId="0" borderId="48" xfId="93" applyFont="1" applyFill="1" applyBorder="1" applyAlignment="1" applyProtection="1">
      <alignment horizontal="center"/>
      <protection/>
    </xf>
    <xf numFmtId="0" fontId="40" fillId="0" borderId="49" xfId="93" applyFont="1" applyFill="1" applyBorder="1" applyAlignment="1" applyProtection="1">
      <alignment horizontal="center"/>
      <protection/>
    </xf>
    <xf numFmtId="43" fontId="40" fillId="0" borderId="25" xfId="63" applyFont="1" applyFill="1" applyBorder="1" applyAlignment="1" applyProtection="1">
      <alignment horizontal="center"/>
      <protection locked="0"/>
    </xf>
    <xf numFmtId="209" fontId="40" fillId="0" borderId="26" xfId="63" applyNumberFormat="1" applyFont="1" applyFill="1" applyBorder="1" applyAlignment="1" applyProtection="1">
      <alignment/>
      <protection locked="0"/>
    </xf>
    <xf numFmtId="0" fontId="50" fillId="0" borderId="20" xfId="78" applyFont="1" applyFill="1" applyBorder="1" applyProtection="1">
      <alignment/>
      <protection locked="0"/>
    </xf>
    <xf numFmtId="0" fontId="40" fillId="0" borderId="0" xfId="93" applyFont="1" applyFill="1" applyAlignment="1" applyProtection="1">
      <alignment horizontal="right"/>
      <protection locked="0"/>
    </xf>
    <xf numFmtId="0" fontId="35" fillId="0" borderId="0" xfId="0" applyFont="1" applyBorder="1" applyAlignment="1">
      <alignment/>
    </xf>
    <xf numFmtId="0" fontId="38" fillId="0" borderId="50" xfId="0" applyFont="1" applyBorder="1" applyAlignment="1">
      <alignment horizontal="right"/>
    </xf>
    <xf numFmtId="0" fontId="38" fillId="0" borderId="27" xfId="0" applyFont="1" applyBorder="1" applyAlignment="1">
      <alignment horizontal="right"/>
    </xf>
    <xf numFmtId="0" fontId="33" fillId="0" borderId="27" xfId="0" applyFont="1" applyBorder="1" applyAlignment="1">
      <alignment/>
    </xf>
    <xf numFmtId="0" fontId="32" fillId="0" borderId="27" xfId="0" applyFont="1" applyBorder="1" applyAlignment="1">
      <alignment horizontal="right"/>
    </xf>
    <xf numFmtId="0" fontId="32" fillId="0" borderId="45" xfId="0" applyFont="1" applyBorder="1" applyAlignment="1">
      <alignment/>
    </xf>
    <xf numFmtId="0" fontId="32" fillId="0" borderId="45" xfId="0" applyFont="1" applyBorder="1" applyAlignment="1">
      <alignment horizontal="left"/>
    </xf>
    <xf numFmtId="0" fontId="33" fillId="0" borderId="51" xfId="0" applyFont="1" applyBorder="1" applyAlignment="1">
      <alignment horizontal="center" vertical="center"/>
    </xf>
    <xf numFmtId="205" fontId="33" fillId="0" borderId="51" xfId="60" applyNumberFormat="1" applyFont="1" applyBorder="1" applyAlignment="1">
      <alignment horizontal="center" vertical="center" wrapText="1"/>
    </xf>
    <xf numFmtId="205" fontId="33" fillId="0" borderId="52" xfId="60" applyNumberFormat="1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/>
    </xf>
    <xf numFmtId="43" fontId="32" fillId="0" borderId="29" xfId="60" applyFont="1" applyBorder="1" applyAlignment="1">
      <alignment/>
    </xf>
    <xf numFmtId="209" fontId="32" fillId="0" borderId="29" xfId="60" applyNumberFormat="1" applyFont="1" applyBorder="1" applyAlignment="1">
      <alignment/>
    </xf>
    <xf numFmtId="205" fontId="32" fillId="0" borderId="30" xfId="60" applyNumberFormat="1" applyFont="1" applyBorder="1" applyAlignment="1">
      <alignment/>
    </xf>
    <xf numFmtId="0" fontId="32" fillId="0" borderId="30" xfId="0" applyFont="1" applyBorder="1" applyAlignment="1">
      <alignment/>
    </xf>
    <xf numFmtId="43" fontId="32" fillId="0" borderId="30" xfId="0" applyNumberFormat="1" applyFont="1" applyBorder="1" applyAlignment="1">
      <alignment/>
    </xf>
    <xf numFmtId="205" fontId="32" fillId="0" borderId="37" xfId="60" applyNumberFormat="1" applyFont="1" applyBorder="1" applyAlignment="1">
      <alignment/>
    </xf>
    <xf numFmtId="0" fontId="35" fillId="0" borderId="30" xfId="0" applyFont="1" applyBorder="1" applyAlignment="1">
      <alignment horizontal="center"/>
    </xf>
    <xf numFmtId="0" fontId="35" fillId="0" borderId="30" xfId="0" applyFont="1" applyBorder="1" applyAlignment="1">
      <alignment/>
    </xf>
    <xf numFmtId="205" fontId="35" fillId="0" borderId="30" xfId="60" applyNumberFormat="1" applyFont="1" applyBorder="1" applyAlignment="1">
      <alignment/>
    </xf>
    <xf numFmtId="0" fontId="35" fillId="0" borderId="30" xfId="0" applyFont="1" applyBorder="1" applyAlignment="1">
      <alignment/>
    </xf>
    <xf numFmtId="0" fontId="35" fillId="0" borderId="0" xfId="0" applyFont="1" applyAlignment="1">
      <alignment/>
    </xf>
    <xf numFmtId="0" fontId="35" fillId="0" borderId="31" xfId="0" applyFont="1" applyBorder="1" applyAlignment="1">
      <alignment/>
    </xf>
    <xf numFmtId="0" fontId="35" fillId="0" borderId="31" xfId="0" applyFont="1" applyBorder="1" applyAlignment="1">
      <alignment/>
    </xf>
    <xf numFmtId="205" fontId="35" fillId="0" borderId="31" xfId="60" applyNumberFormat="1" applyFont="1" applyBorder="1" applyAlignment="1">
      <alignment/>
    </xf>
    <xf numFmtId="43" fontId="32" fillId="0" borderId="51" xfId="60" applyFont="1" applyBorder="1" applyAlignment="1">
      <alignment/>
    </xf>
    <xf numFmtId="0" fontId="37" fillId="0" borderId="51" xfId="0" applyFont="1" applyBorder="1" applyAlignment="1">
      <alignment/>
    </xf>
    <xf numFmtId="0" fontId="32" fillId="0" borderId="33" xfId="0" applyFont="1" applyBorder="1" applyAlignment="1">
      <alignment horizontal="right"/>
    </xf>
    <xf numFmtId="43" fontId="32" fillId="0" borderId="53" xfId="60" applyFont="1" applyBorder="1" applyAlignment="1">
      <alignment/>
    </xf>
    <xf numFmtId="0" fontId="37" fillId="0" borderId="52" xfId="0" applyFont="1" applyBorder="1" applyAlignment="1">
      <alignment/>
    </xf>
    <xf numFmtId="0" fontId="38" fillId="0" borderId="54" xfId="0" applyFont="1" applyBorder="1" applyAlignment="1">
      <alignment horizontal="right"/>
    </xf>
    <xf numFmtId="0" fontId="35" fillId="0" borderId="0" xfId="0" applyFont="1" applyBorder="1" applyAlignment="1">
      <alignment/>
    </xf>
    <xf numFmtId="0" fontId="35" fillId="0" borderId="0" xfId="0" applyFont="1" applyAlignment="1">
      <alignment horizontal="center"/>
    </xf>
    <xf numFmtId="205" fontId="32" fillId="0" borderId="0" xfId="60" applyNumberFormat="1" applyFont="1" applyAlignment="1">
      <alignment horizontal="left"/>
    </xf>
    <xf numFmtId="205" fontId="35" fillId="0" borderId="0" xfId="60" applyNumberFormat="1" applyFont="1" applyAlignment="1">
      <alignment/>
    </xf>
    <xf numFmtId="0" fontId="35" fillId="0" borderId="0" xfId="0" applyFont="1" applyAlignment="1">
      <alignment/>
    </xf>
    <xf numFmtId="9" fontId="33" fillId="0" borderId="52" xfId="0" applyNumberFormat="1" applyFont="1" applyBorder="1" applyAlignment="1">
      <alignment horizontal="center" vertical="center"/>
    </xf>
    <xf numFmtId="9" fontId="32" fillId="0" borderId="0" xfId="0" applyNumberFormat="1" applyFont="1" applyAlignment="1">
      <alignment horizontal="center"/>
    </xf>
    <xf numFmtId="0" fontId="32" fillId="0" borderId="31" xfId="0" applyFont="1" applyBorder="1" applyAlignment="1">
      <alignment/>
    </xf>
    <xf numFmtId="205" fontId="32" fillId="0" borderId="31" xfId="60" applyNumberFormat="1" applyFont="1" applyBorder="1" applyAlignment="1">
      <alignment/>
    </xf>
    <xf numFmtId="43" fontId="32" fillId="0" borderId="20" xfId="60" applyFont="1" applyBorder="1" applyAlignment="1">
      <alignment/>
    </xf>
    <xf numFmtId="0" fontId="32" fillId="0" borderId="51" xfId="0" applyFont="1" applyBorder="1" applyAlignment="1">
      <alignment/>
    </xf>
    <xf numFmtId="0" fontId="38" fillId="0" borderId="0" xfId="0" applyFont="1" applyAlignment="1">
      <alignment/>
    </xf>
    <xf numFmtId="43" fontId="32" fillId="0" borderId="55" xfId="60" applyFont="1" applyBorder="1" applyAlignment="1">
      <alignment/>
    </xf>
    <xf numFmtId="205" fontId="32" fillId="0" borderId="56" xfId="60" applyNumberFormat="1" applyFont="1" applyBorder="1" applyAlignment="1">
      <alignment/>
    </xf>
    <xf numFmtId="43" fontId="32" fillId="0" borderId="57" xfId="60" applyFont="1" applyBorder="1" applyAlignment="1">
      <alignment/>
    </xf>
    <xf numFmtId="43" fontId="32" fillId="0" borderId="45" xfId="0" applyNumberFormat="1" applyFont="1" applyBorder="1" applyAlignment="1">
      <alignment horizontal="right"/>
    </xf>
    <xf numFmtId="43" fontId="37" fillId="0" borderId="33" xfId="60" applyFont="1" applyBorder="1" applyAlignment="1">
      <alignment/>
    </xf>
    <xf numFmtId="43" fontId="58" fillId="0" borderId="0" xfId="60" applyFont="1" applyBorder="1" applyAlignment="1">
      <alignment horizontal="left"/>
    </xf>
    <xf numFmtId="43" fontId="58" fillId="0" borderId="51" xfId="60" applyFont="1" applyBorder="1" applyAlignment="1">
      <alignment horizontal="center" vertical="center" wrapText="1"/>
    </xf>
    <xf numFmtId="43" fontId="58" fillId="0" borderId="52" xfId="6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 vertical="center"/>
    </xf>
    <xf numFmtId="205" fontId="35" fillId="0" borderId="37" xfId="60" applyNumberFormat="1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43" fontId="35" fillId="0" borderId="37" xfId="60" applyFont="1" applyBorder="1" applyAlignment="1">
      <alignment horizontal="center" vertical="center" wrapText="1"/>
    </xf>
    <xf numFmtId="205" fontId="35" fillId="0" borderId="59" xfId="60" applyNumberFormat="1" applyFont="1" applyBorder="1" applyAlignment="1" applyProtection="1">
      <alignment horizontal="right"/>
      <protection locked="0"/>
    </xf>
    <xf numFmtId="0" fontId="35" fillId="0" borderId="59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5" fillId="0" borderId="56" xfId="0" applyFont="1" applyBorder="1" applyAlignment="1">
      <alignment horizontal="left" vertical="center"/>
    </xf>
    <xf numFmtId="205" fontId="35" fillId="0" borderId="30" xfId="60" applyNumberFormat="1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43" fontId="35" fillId="0" borderId="30" xfId="60" applyFont="1" applyBorder="1" applyAlignment="1" applyProtection="1">
      <alignment/>
      <protection locked="0"/>
    </xf>
    <xf numFmtId="43" fontId="35" fillId="0" borderId="30" xfId="60" applyFont="1" applyBorder="1" applyAlignment="1">
      <alignment horizontal="center"/>
    </xf>
    <xf numFmtId="0" fontId="58" fillId="0" borderId="59" xfId="0" applyFont="1" applyBorder="1" applyAlignment="1">
      <alignment horizontal="center" vertical="center"/>
    </xf>
    <xf numFmtId="205" fontId="58" fillId="0" borderId="30" xfId="60" applyNumberFormat="1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43" fontId="58" fillId="0" borderId="30" xfId="60" applyFont="1" applyBorder="1" applyAlignment="1">
      <alignment horizontal="center"/>
    </xf>
    <xf numFmtId="0" fontId="58" fillId="0" borderId="60" xfId="0" applyFont="1" applyBorder="1" applyAlignment="1">
      <alignment horizontal="center" vertical="center"/>
    </xf>
    <xf numFmtId="0" fontId="35" fillId="0" borderId="61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35" fillId="0" borderId="62" xfId="0" applyFont="1" applyBorder="1" applyAlignment="1">
      <alignment horizontal="left" vertical="center"/>
    </xf>
    <xf numFmtId="205" fontId="58" fillId="0" borderId="32" xfId="60" applyNumberFormat="1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43" fontId="58" fillId="0" borderId="32" xfId="60" applyFont="1" applyBorder="1" applyAlignment="1">
      <alignment horizontal="center" vertical="center" wrapText="1"/>
    </xf>
    <xf numFmtId="43" fontId="58" fillId="0" borderId="63" xfId="60" applyFont="1" applyBorder="1" applyAlignment="1">
      <alignment horizontal="center"/>
    </xf>
    <xf numFmtId="0" fontId="58" fillId="0" borderId="63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205" fontId="58" fillId="0" borderId="0" xfId="60" applyNumberFormat="1" applyFont="1" applyBorder="1" applyAlignment="1">
      <alignment horizontal="center" vertical="center"/>
    </xf>
    <xf numFmtId="43" fontId="58" fillId="0" borderId="0" xfId="60" applyFont="1" applyBorder="1" applyAlignment="1">
      <alignment horizontal="center"/>
    </xf>
    <xf numFmtId="0" fontId="35" fillId="0" borderId="45" xfId="0" applyNumberFormat="1" applyFont="1" applyBorder="1" applyAlignment="1">
      <alignment/>
    </xf>
    <xf numFmtId="0" fontId="35" fillId="0" borderId="59" xfId="0" applyFont="1" applyBorder="1" applyAlignment="1">
      <alignment horizontal="center" vertical="center"/>
    </xf>
    <xf numFmtId="0" fontId="58" fillId="0" borderId="59" xfId="0" applyFont="1" applyBorder="1" applyAlignment="1">
      <alignment horizontal="left" vertical="center"/>
    </xf>
    <xf numFmtId="0" fontId="58" fillId="0" borderId="27" xfId="0" applyFont="1" applyBorder="1" applyAlignment="1">
      <alignment vertical="center"/>
    </xf>
    <xf numFmtId="0" fontId="58" fillId="0" borderId="30" xfId="0" applyFont="1" applyBorder="1" applyAlignment="1">
      <alignment vertical="center"/>
    </xf>
    <xf numFmtId="43" fontId="58" fillId="0" borderId="30" xfId="60" applyFont="1" applyBorder="1" applyAlignment="1">
      <alignment vertical="center"/>
    </xf>
    <xf numFmtId="205" fontId="58" fillId="0" borderId="59" xfId="0" applyNumberFormat="1" applyFont="1" applyBorder="1" applyAlignment="1" applyProtection="1">
      <alignment horizontal="right"/>
      <protection locked="0"/>
    </xf>
    <xf numFmtId="0" fontId="58" fillId="0" borderId="27" xfId="0" applyFont="1" applyBorder="1" applyAlignment="1" applyProtection="1">
      <alignment horizontal="left"/>
      <protection locked="0"/>
    </xf>
    <xf numFmtId="0" fontId="58" fillId="0" borderId="56" xfId="0" applyFont="1" applyBorder="1" applyAlignment="1" applyProtection="1">
      <alignment horizontal="left"/>
      <protection locked="0"/>
    </xf>
    <xf numFmtId="205" fontId="35" fillId="0" borderId="30" xfId="60" applyNumberFormat="1" applyFont="1" applyBorder="1" applyAlignment="1" applyProtection="1">
      <alignment/>
      <protection locked="0"/>
    </xf>
    <xf numFmtId="0" fontId="35" fillId="0" borderId="30" xfId="0" applyFont="1" applyBorder="1" applyAlignment="1" applyProtection="1">
      <alignment/>
      <protection locked="0"/>
    </xf>
    <xf numFmtId="194" fontId="35" fillId="0" borderId="30" xfId="60" applyNumberFormat="1" applyFont="1" applyBorder="1" applyAlignment="1" applyProtection="1">
      <alignment/>
      <protection locked="0"/>
    </xf>
    <xf numFmtId="0" fontId="58" fillId="0" borderId="59" xfId="0" applyFont="1" applyBorder="1" applyAlignment="1" applyProtection="1">
      <alignment horizontal="center"/>
      <protection locked="0"/>
    </xf>
    <xf numFmtId="204" fontId="58" fillId="0" borderId="59" xfId="60" applyNumberFormat="1" applyFont="1" applyBorder="1" applyAlignment="1" applyProtection="1">
      <alignment horizontal="right"/>
      <protection locked="0"/>
    </xf>
    <xf numFmtId="0" fontId="35" fillId="0" borderId="27" xfId="0" applyFont="1" applyBorder="1" applyAlignment="1" applyProtection="1">
      <alignment horizontal="right"/>
      <protection locked="0"/>
    </xf>
    <xf numFmtId="205" fontId="35" fillId="0" borderId="30" xfId="60" applyNumberFormat="1" applyFont="1" applyBorder="1" applyAlignment="1" applyProtection="1">
      <alignment horizontal="center"/>
      <protection locked="0"/>
    </xf>
    <xf numFmtId="0" fontId="35" fillId="0" borderId="30" xfId="94" applyFont="1" applyBorder="1" applyAlignment="1">
      <alignment horizontal="center"/>
      <protection/>
    </xf>
    <xf numFmtId="205" fontId="35" fillId="0" borderId="30" xfId="60" applyNumberFormat="1" applyFont="1" applyBorder="1" applyAlignment="1" applyProtection="1">
      <alignment horizontal="left"/>
      <protection locked="0"/>
    </xf>
    <xf numFmtId="204" fontId="35" fillId="0" borderId="59" xfId="60" applyNumberFormat="1" applyFont="1" applyBorder="1" applyAlignment="1" applyProtection="1">
      <alignment horizontal="right"/>
      <protection locked="0"/>
    </xf>
    <xf numFmtId="0" fontId="35" fillId="0" borderId="27" xfId="94" applyFont="1" applyBorder="1" applyAlignment="1" applyProtection="1">
      <alignment horizontal="left"/>
      <protection locked="0"/>
    </xf>
    <xf numFmtId="0" fontId="35" fillId="0" borderId="56" xfId="94" applyFont="1" applyBorder="1" applyAlignment="1" applyProtection="1">
      <alignment horizontal="left"/>
      <protection locked="0"/>
    </xf>
    <xf numFmtId="0" fontId="35" fillId="0" borderId="30" xfId="94" applyFont="1" applyBorder="1" applyAlignment="1" applyProtection="1">
      <alignment horizontal="center"/>
      <protection locked="0"/>
    </xf>
    <xf numFmtId="204" fontId="35" fillId="0" borderId="59" xfId="60" applyNumberFormat="1" applyFont="1" applyBorder="1" applyAlignment="1" applyProtection="1">
      <alignment horizontal="center"/>
      <protection locked="0"/>
    </xf>
    <xf numFmtId="0" fontId="58" fillId="0" borderId="64" xfId="0" applyFont="1" applyBorder="1" applyAlignment="1" applyProtection="1">
      <alignment horizontal="center"/>
      <protection locked="0"/>
    </xf>
    <xf numFmtId="204" fontId="35" fillId="0" borderId="64" xfId="60" applyNumberFormat="1" applyFont="1" applyBorder="1" applyAlignment="1" applyProtection="1">
      <alignment horizontal="center"/>
      <protection locked="0"/>
    </xf>
    <xf numFmtId="0" fontId="35" fillId="0" borderId="54" xfId="94" applyFont="1" applyBorder="1" applyAlignment="1" applyProtection="1">
      <alignment horizontal="left"/>
      <protection locked="0"/>
    </xf>
    <xf numFmtId="0" fontId="35" fillId="0" borderId="65" xfId="94" applyFont="1" applyBorder="1" applyAlignment="1" applyProtection="1">
      <alignment horizontal="left"/>
      <protection locked="0"/>
    </xf>
    <xf numFmtId="205" fontId="35" fillId="0" borderId="66" xfId="60" applyNumberFormat="1" applyFont="1" applyBorder="1" applyAlignment="1" applyProtection="1">
      <alignment horizontal="left"/>
      <protection locked="0"/>
    </xf>
    <xf numFmtId="0" fontId="35" fillId="0" borderId="66" xfId="94" applyFont="1" applyBorder="1" applyAlignment="1" applyProtection="1">
      <alignment horizontal="center"/>
      <protection locked="0"/>
    </xf>
    <xf numFmtId="43" fontId="35" fillId="0" borderId="66" xfId="60" applyFont="1" applyBorder="1" applyAlignment="1" applyProtection="1">
      <alignment/>
      <protection locked="0"/>
    </xf>
    <xf numFmtId="194" fontId="35" fillId="0" borderId="66" xfId="60" applyNumberFormat="1" applyFont="1" applyBorder="1" applyAlignment="1" applyProtection="1">
      <alignment/>
      <protection locked="0"/>
    </xf>
    <xf numFmtId="0" fontId="58" fillId="0" borderId="67" xfId="0" applyFont="1" applyBorder="1" applyAlignment="1" applyProtection="1">
      <alignment horizontal="center"/>
      <protection locked="0"/>
    </xf>
    <xf numFmtId="211" fontId="35" fillId="0" borderId="67" xfId="0" applyNumberFormat="1" applyFont="1" applyBorder="1" applyAlignment="1" applyProtection="1">
      <alignment horizontal="center"/>
      <protection locked="0"/>
    </xf>
    <xf numFmtId="0" fontId="35" fillId="0" borderId="42" xfId="0" applyFont="1" applyBorder="1" applyAlignment="1" applyProtection="1">
      <alignment horizontal="right"/>
      <protection locked="0"/>
    </xf>
    <xf numFmtId="205" fontId="58" fillId="0" borderId="68" xfId="60" applyNumberFormat="1" applyFont="1" applyBorder="1" applyAlignment="1" applyProtection="1">
      <alignment horizontal="left"/>
      <protection locked="0"/>
    </xf>
    <xf numFmtId="0" fontId="58" fillId="0" borderId="68" xfId="0" applyFont="1" applyBorder="1" applyAlignment="1" applyProtection="1">
      <alignment horizontal="center"/>
      <protection locked="0"/>
    </xf>
    <xf numFmtId="43" fontId="58" fillId="0" borderId="68" xfId="60" applyFont="1" applyBorder="1" applyAlignment="1" applyProtection="1">
      <alignment horizontal="center"/>
      <protection locked="0"/>
    </xf>
    <xf numFmtId="194" fontId="35" fillId="0" borderId="68" xfId="60" applyNumberFormat="1" applyFont="1" applyBorder="1" applyAlignment="1" applyProtection="1">
      <alignment/>
      <protection locked="0"/>
    </xf>
    <xf numFmtId="43" fontId="35" fillId="0" borderId="0" xfId="60" applyFont="1" applyAlignment="1">
      <alignment/>
    </xf>
    <xf numFmtId="0" fontId="58" fillId="0" borderId="0" xfId="94" applyFont="1" applyBorder="1">
      <alignment/>
      <protection/>
    </xf>
    <xf numFmtId="0" fontId="35" fillId="0" borderId="0" xfId="94" applyFont="1" applyBorder="1">
      <alignment/>
      <protection/>
    </xf>
    <xf numFmtId="205" fontId="35" fillId="0" borderId="0" xfId="60" applyNumberFormat="1" applyFont="1" applyBorder="1" applyAlignment="1">
      <alignment/>
    </xf>
    <xf numFmtId="210" fontId="58" fillId="0" borderId="0" xfId="60" applyNumberFormat="1" applyFont="1" applyBorder="1" applyAlignment="1" applyProtection="1">
      <alignment/>
      <protection locked="0"/>
    </xf>
    <xf numFmtId="49" fontId="58" fillId="0" borderId="0" xfId="94" applyNumberFormat="1" applyFont="1" applyBorder="1" applyAlignment="1">
      <alignment horizontal="left"/>
      <protection/>
    </xf>
    <xf numFmtId="0" fontId="58" fillId="0" borderId="0" xfId="94" applyFont="1" applyBorder="1" applyAlignment="1">
      <alignment horizontal="center"/>
      <protection/>
    </xf>
    <xf numFmtId="194" fontId="58" fillId="0" borderId="0" xfId="60" applyNumberFormat="1" applyFont="1" applyBorder="1" applyAlignment="1" applyProtection="1">
      <alignment/>
      <protection locked="0"/>
    </xf>
    <xf numFmtId="43" fontId="58" fillId="0" borderId="53" xfId="60" applyFont="1" applyBorder="1" applyAlignment="1">
      <alignment horizontal="center"/>
    </xf>
    <xf numFmtId="43" fontId="35" fillId="0" borderId="37" xfId="60" applyFont="1" applyBorder="1" applyAlignment="1">
      <alignment horizontal="center"/>
    </xf>
    <xf numFmtId="43" fontId="35" fillId="0" borderId="50" xfId="60" applyFont="1" applyBorder="1" applyAlignment="1">
      <alignment horizontal="center"/>
    </xf>
    <xf numFmtId="43" fontId="35" fillId="0" borderId="30" xfId="60" applyFont="1" applyBorder="1" applyAlignment="1" applyProtection="1">
      <alignment horizontal="center"/>
      <protection locked="0"/>
    </xf>
    <xf numFmtId="194" fontId="35" fillId="0" borderId="56" xfId="60" applyNumberFormat="1" applyFont="1" applyBorder="1" applyAlignment="1" applyProtection="1">
      <alignment/>
      <protection locked="0"/>
    </xf>
    <xf numFmtId="205" fontId="35" fillId="0" borderId="61" xfId="60" applyNumberFormat="1" applyFont="1" applyBorder="1" applyAlignment="1" applyProtection="1">
      <alignment horizontal="right"/>
      <protection locked="0"/>
    </xf>
    <xf numFmtId="205" fontId="35" fillId="0" borderId="69" xfId="60" applyNumberFormat="1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43" fontId="35" fillId="0" borderId="69" xfId="60" applyFont="1" applyBorder="1" applyAlignment="1">
      <alignment horizontal="center"/>
    </xf>
    <xf numFmtId="205" fontId="35" fillId="0" borderId="0" xfId="60" applyNumberFormat="1" applyFont="1" applyBorder="1" applyAlignment="1" applyProtection="1">
      <alignment horizontal="right"/>
      <protection locked="0"/>
    </xf>
    <xf numFmtId="205" fontId="35" fillId="0" borderId="0" xfId="6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43" fontId="35" fillId="0" borderId="0" xfId="60" applyFont="1" applyBorder="1" applyAlignment="1">
      <alignment horizontal="center"/>
    </xf>
    <xf numFmtId="0" fontId="58" fillId="0" borderId="59" xfId="0" applyFont="1" applyBorder="1" applyAlignment="1">
      <alignment vertical="center"/>
    </xf>
    <xf numFmtId="43" fontId="58" fillId="0" borderId="30" xfId="60" applyFont="1" applyBorder="1" applyAlignment="1">
      <alignment horizontal="center" vertical="center"/>
    </xf>
    <xf numFmtId="0" fontId="58" fillId="0" borderId="59" xfId="0" applyFont="1" applyBorder="1" applyAlignment="1" applyProtection="1">
      <alignment/>
      <protection locked="0"/>
    </xf>
    <xf numFmtId="0" fontId="58" fillId="0" borderId="27" xfId="0" applyFont="1" applyBorder="1" applyAlignment="1" applyProtection="1">
      <alignment/>
      <protection locked="0"/>
    </xf>
    <xf numFmtId="0" fontId="58" fillId="0" borderId="56" xfId="0" applyFont="1" applyBorder="1" applyAlignment="1" applyProtection="1">
      <alignment/>
      <protection locked="0"/>
    </xf>
    <xf numFmtId="43" fontId="35" fillId="0" borderId="27" xfId="60" applyFont="1" applyBorder="1" applyAlignment="1" applyProtection="1">
      <alignment horizontal="center"/>
      <protection locked="0"/>
    </xf>
    <xf numFmtId="43" fontId="35" fillId="0" borderId="56" xfId="60" applyFont="1" applyBorder="1" applyAlignment="1" applyProtection="1">
      <alignment horizontal="center"/>
      <protection locked="0"/>
    </xf>
    <xf numFmtId="205" fontId="58" fillId="0" borderId="58" xfId="60" applyNumberFormat="1" applyFont="1" applyBorder="1" applyAlignment="1" applyProtection="1">
      <alignment horizontal="right"/>
      <protection locked="0"/>
    </xf>
    <xf numFmtId="0" fontId="58" fillId="0" borderId="56" xfId="0" applyFont="1" applyBorder="1" applyAlignment="1">
      <alignment vertical="center"/>
    </xf>
    <xf numFmtId="205" fontId="58" fillId="0" borderId="37" xfId="60" applyNumberFormat="1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43" fontId="58" fillId="0" borderId="37" xfId="60" applyFont="1" applyBorder="1" applyAlignment="1">
      <alignment horizontal="center"/>
    </xf>
    <xf numFmtId="43" fontId="58" fillId="0" borderId="50" xfId="60" applyFont="1" applyBorder="1" applyAlignment="1">
      <alignment horizontal="center"/>
    </xf>
    <xf numFmtId="0" fontId="58" fillId="0" borderId="0" xfId="0" applyFont="1" applyAlignment="1">
      <alignment/>
    </xf>
    <xf numFmtId="204" fontId="58" fillId="0" borderId="59" xfId="60" applyNumberFormat="1" applyFont="1" applyBorder="1" applyAlignment="1" applyProtection="1">
      <alignment horizontal="center"/>
      <protection locked="0"/>
    </xf>
    <xf numFmtId="204" fontId="58" fillId="0" borderId="64" xfId="60" applyNumberFormat="1" applyFont="1" applyBorder="1" applyAlignment="1" applyProtection="1">
      <alignment horizontal="center"/>
      <protection locked="0"/>
    </xf>
    <xf numFmtId="0" fontId="58" fillId="0" borderId="54" xfId="0" applyFont="1" applyBorder="1" applyAlignment="1" applyProtection="1">
      <alignment horizontal="left"/>
      <protection locked="0"/>
    </xf>
    <xf numFmtId="0" fontId="58" fillId="0" borderId="65" xfId="0" applyFont="1" applyBorder="1" applyAlignment="1" applyProtection="1">
      <alignment horizontal="left"/>
      <protection locked="0"/>
    </xf>
    <xf numFmtId="0" fontId="35" fillId="0" borderId="54" xfId="0" applyFont="1" applyBorder="1" applyAlignment="1">
      <alignment/>
    </xf>
    <xf numFmtId="43" fontId="35" fillId="0" borderId="66" xfId="60" applyFont="1" applyBorder="1" applyAlignment="1" applyProtection="1">
      <alignment horizontal="center"/>
      <protection locked="0"/>
    </xf>
    <xf numFmtId="43" fontId="35" fillId="0" borderId="54" xfId="60" applyFont="1" applyBorder="1" applyAlignment="1" applyProtection="1">
      <alignment horizontal="center"/>
      <protection locked="0"/>
    </xf>
    <xf numFmtId="0" fontId="35" fillId="0" borderId="68" xfId="94" applyFont="1" applyBorder="1" applyAlignment="1" applyProtection="1">
      <alignment horizontal="center"/>
      <protection locked="0"/>
    </xf>
    <xf numFmtId="43" fontId="58" fillId="0" borderId="68" xfId="60" applyFont="1" applyBorder="1" applyAlignment="1" applyProtection="1">
      <alignment/>
      <protection locked="0"/>
    </xf>
    <xf numFmtId="194" fontId="35" fillId="0" borderId="70" xfId="60" applyNumberFormat="1" applyFont="1" applyBorder="1" applyAlignment="1" applyProtection="1">
      <alignment/>
      <protection locked="0"/>
    </xf>
    <xf numFmtId="43" fontId="35" fillId="0" borderId="0" xfId="60" applyFont="1" applyAlignment="1">
      <alignment horizontal="center"/>
    </xf>
    <xf numFmtId="43" fontId="35" fillId="0" borderId="0" xfId="60" applyFont="1" applyBorder="1" applyAlignment="1">
      <alignment/>
    </xf>
    <xf numFmtId="206" fontId="35" fillId="0" borderId="0" xfId="0" applyNumberFormat="1" applyFont="1" applyBorder="1" applyAlignment="1">
      <alignment/>
    </xf>
    <xf numFmtId="43" fontId="35" fillId="0" borderId="30" xfId="60" applyFont="1" applyBorder="1" applyAlignment="1">
      <alignment horizontal="center" vertical="center" wrapText="1"/>
    </xf>
    <xf numFmtId="43" fontId="35" fillId="0" borderId="27" xfId="60" applyFont="1" applyBorder="1" applyAlignment="1">
      <alignment horizontal="center"/>
    </xf>
    <xf numFmtId="0" fontId="35" fillId="0" borderId="59" xfId="0" applyFont="1" applyBorder="1" applyAlignment="1" applyProtection="1">
      <alignment horizontal="center"/>
      <protection locked="0"/>
    </xf>
    <xf numFmtId="211" fontId="35" fillId="0" borderId="59" xfId="0" applyNumberFormat="1" applyFont="1" applyBorder="1" applyAlignment="1" applyProtection="1">
      <alignment horizontal="center"/>
      <protection locked="0"/>
    </xf>
    <xf numFmtId="0" fontId="35" fillId="0" borderId="27" xfId="0" applyFont="1" applyBorder="1" applyAlignment="1" applyProtection="1">
      <alignment horizontal="left"/>
      <protection locked="0"/>
    </xf>
    <xf numFmtId="0" fontId="35" fillId="0" borderId="56" xfId="0" applyFont="1" applyBorder="1" applyAlignment="1" applyProtection="1">
      <alignment horizontal="left"/>
      <protection locked="0"/>
    </xf>
    <xf numFmtId="0" fontId="35" fillId="0" borderId="30" xfId="0" applyFont="1" applyBorder="1" applyAlignment="1" applyProtection="1">
      <alignment horizontal="center"/>
      <protection locked="0"/>
    </xf>
    <xf numFmtId="43" fontId="35" fillId="0" borderId="69" xfId="60" applyFont="1" applyBorder="1" applyAlignment="1" applyProtection="1">
      <alignment horizontal="center"/>
      <protection locked="0"/>
    </xf>
    <xf numFmtId="43" fontId="35" fillId="0" borderId="69" xfId="60" applyFont="1" applyBorder="1" applyAlignment="1" applyProtection="1">
      <alignment/>
      <protection locked="0"/>
    </xf>
    <xf numFmtId="0" fontId="58" fillId="0" borderId="27" xfId="0" applyFont="1" applyBorder="1" applyAlignment="1" applyProtection="1">
      <alignment horizontal="center"/>
      <protection locked="0"/>
    </xf>
    <xf numFmtId="0" fontId="58" fillId="0" borderId="56" xfId="0" applyFont="1" applyBorder="1" applyAlignment="1" applyProtection="1">
      <alignment horizontal="center"/>
      <protection locked="0"/>
    </xf>
    <xf numFmtId="205" fontId="58" fillId="0" borderId="30" xfId="60" applyNumberFormat="1" applyFont="1" applyBorder="1" applyAlignment="1" applyProtection="1">
      <alignment horizontal="left"/>
      <protection locked="0"/>
    </xf>
    <xf numFmtId="0" fontId="58" fillId="0" borderId="32" xfId="0" applyFont="1" applyBorder="1" applyAlignment="1" applyProtection="1">
      <alignment horizontal="center"/>
      <protection locked="0"/>
    </xf>
    <xf numFmtId="43" fontId="58" fillId="0" borderId="30" xfId="60" applyFont="1" applyBorder="1" applyAlignment="1" applyProtection="1">
      <alignment/>
      <protection locked="0"/>
    </xf>
    <xf numFmtId="43" fontId="58" fillId="0" borderId="30" xfId="60" applyFont="1" applyBorder="1" applyAlignment="1" applyProtection="1">
      <alignment horizontal="center"/>
      <protection locked="0"/>
    </xf>
    <xf numFmtId="43" fontId="58" fillId="0" borderId="56" xfId="60" applyFont="1" applyBorder="1" applyAlignment="1" applyProtection="1">
      <alignment horizontal="center"/>
      <protection locked="0"/>
    </xf>
    <xf numFmtId="211" fontId="58" fillId="0" borderId="59" xfId="0" applyNumberFormat="1" applyFont="1" applyBorder="1" applyAlignment="1" applyProtection="1">
      <alignment horizontal="center"/>
      <protection locked="0"/>
    </xf>
    <xf numFmtId="0" fontId="35" fillId="0" borderId="30" xfId="0" applyFont="1" applyBorder="1" applyAlignment="1" applyProtection="1">
      <alignment horizontal="left"/>
      <protection locked="0"/>
    </xf>
    <xf numFmtId="43" fontId="35" fillId="0" borderId="37" xfId="60" applyFont="1" applyBorder="1" applyAlignment="1" applyProtection="1">
      <alignment horizontal="center"/>
      <protection locked="0"/>
    </xf>
    <xf numFmtId="43" fontId="35" fillId="0" borderId="37" xfId="60" applyFont="1" applyBorder="1" applyAlignment="1" applyProtection="1">
      <alignment/>
      <protection locked="0"/>
    </xf>
    <xf numFmtId="0" fontId="58" fillId="0" borderId="30" xfId="0" applyFont="1" applyBorder="1" applyAlignment="1" applyProtection="1">
      <alignment horizontal="center"/>
      <protection locked="0"/>
    </xf>
    <xf numFmtId="43" fontId="58" fillId="0" borderId="27" xfId="60" applyFont="1" applyBorder="1" applyAlignment="1" applyProtection="1">
      <alignment horizontal="center"/>
      <protection locked="0"/>
    </xf>
    <xf numFmtId="43" fontId="35" fillId="0" borderId="30" xfId="60" applyNumberFormat="1" applyFont="1" applyBorder="1" applyAlignment="1" applyProtection="1">
      <alignment horizontal="left"/>
      <protection locked="0"/>
    </xf>
    <xf numFmtId="0" fontId="32" fillId="0" borderId="30" xfId="0" applyFont="1" applyBorder="1" applyAlignment="1" applyProtection="1">
      <alignment horizontal="center"/>
      <protection locked="0"/>
    </xf>
    <xf numFmtId="204" fontId="35" fillId="0" borderId="30" xfId="60" applyNumberFormat="1" applyFont="1" applyBorder="1" applyAlignment="1" applyProtection="1">
      <alignment horizontal="left"/>
      <protection locked="0"/>
    </xf>
    <xf numFmtId="0" fontId="35" fillId="0" borderId="27" xfId="0" applyFont="1" applyBorder="1" applyAlignment="1" applyProtection="1">
      <alignment horizontal="center"/>
      <protection locked="0"/>
    </xf>
    <xf numFmtId="0" fontId="58" fillId="0" borderId="71" xfId="0" applyFont="1" applyBorder="1" applyAlignment="1" applyProtection="1">
      <alignment horizontal="center"/>
      <protection locked="0"/>
    </xf>
    <xf numFmtId="211" fontId="35" fillId="0" borderId="71" xfId="0" applyNumberFormat="1" applyFont="1" applyBorder="1" applyAlignment="1" applyProtection="1">
      <alignment horizontal="center"/>
      <protection locked="0"/>
    </xf>
    <xf numFmtId="205" fontId="58" fillId="0" borderId="20" xfId="60" applyNumberFormat="1" applyFont="1" applyBorder="1" applyAlignment="1" applyProtection="1">
      <alignment horizontal="left"/>
      <protection locked="0"/>
    </xf>
    <xf numFmtId="0" fontId="35" fillId="0" borderId="20" xfId="94" applyFont="1" applyBorder="1" applyAlignment="1" applyProtection="1">
      <alignment horizontal="center"/>
      <protection locked="0"/>
    </xf>
    <xf numFmtId="43" fontId="58" fillId="0" borderId="20" xfId="60" applyFont="1" applyBorder="1" applyAlignment="1" applyProtection="1">
      <alignment/>
      <protection locked="0"/>
    </xf>
    <xf numFmtId="43" fontId="58" fillId="0" borderId="20" xfId="60" applyFont="1" applyBorder="1" applyAlignment="1" applyProtection="1">
      <alignment horizontal="center"/>
      <protection locked="0"/>
    </xf>
    <xf numFmtId="194" fontId="35" fillId="0" borderId="72" xfId="60" applyNumberFormat="1" applyFont="1" applyBorder="1" applyAlignment="1" applyProtection="1">
      <alignment/>
      <protection locked="0"/>
    </xf>
    <xf numFmtId="2" fontId="58" fillId="0" borderId="59" xfId="0" applyNumberFormat="1" applyFont="1" applyBorder="1" applyAlignment="1" applyProtection="1">
      <alignment horizontal="center"/>
      <protection locked="0"/>
    </xf>
    <xf numFmtId="205" fontId="58" fillId="0" borderId="58" xfId="0" applyNumberFormat="1" applyFont="1" applyBorder="1" applyAlignment="1" applyProtection="1">
      <alignment horizontal="right"/>
      <protection locked="0"/>
    </xf>
    <xf numFmtId="205" fontId="35" fillId="0" borderId="37" xfId="60" applyNumberFormat="1" applyFont="1" applyBorder="1" applyAlignment="1" applyProtection="1">
      <alignment/>
      <protection locked="0"/>
    </xf>
    <xf numFmtId="0" fontId="35" fillId="0" borderId="37" xfId="0" applyFont="1" applyBorder="1" applyAlignment="1" applyProtection="1">
      <alignment/>
      <protection locked="0"/>
    </xf>
    <xf numFmtId="43" fontId="35" fillId="0" borderId="50" xfId="60" applyFont="1" applyBorder="1" applyAlignment="1" applyProtection="1">
      <alignment horizontal="center"/>
      <protection locked="0"/>
    </xf>
    <xf numFmtId="194" fontId="35" fillId="0" borderId="37" xfId="60" applyNumberFormat="1" applyFont="1" applyBorder="1" applyAlignment="1" applyProtection="1">
      <alignment/>
      <protection locked="0"/>
    </xf>
    <xf numFmtId="0" fontId="35" fillId="0" borderId="27" xfId="94" applyFont="1" applyBorder="1" applyAlignment="1" applyProtection="1">
      <alignment horizontal="center"/>
      <protection locked="0"/>
    </xf>
    <xf numFmtId="1" fontId="35" fillId="0" borderId="30" xfId="94" applyNumberFormat="1" applyFont="1" applyBorder="1" applyAlignment="1" applyProtection="1">
      <alignment horizontal="center"/>
      <protection locked="0"/>
    </xf>
    <xf numFmtId="0" fontId="35" fillId="0" borderId="59" xfId="94" applyFont="1" applyBorder="1" applyAlignment="1" applyProtection="1">
      <alignment horizontal="center"/>
      <protection locked="0"/>
    </xf>
    <xf numFmtId="0" fontId="58" fillId="0" borderId="61" xfId="0" applyFont="1" applyBorder="1" applyAlignment="1" applyProtection="1">
      <alignment horizontal="center"/>
      <protection locked="0"/>
    </xf>
    <xf numFmtId="211" fontId="35" fillId="0" borderId="61" xfId="0" applyNumberFormat="1" applyFont="1" applyBorder="1" applyAlignment="1" applyProtection="1">
      <alignment horizontal="center"/>
      <protection locked="0"/>
    </xf>
    <xf numFmtId="0" fontId="35" fillId="0" borderId="28" xfId="0" applyFont="1" applyBorder="1" applyAlignment="1" applyProtection="1">
      <alignment horizontal="right"/>
      <protection locked="0"/>
    </xf>
    <xf numFmtId="0" fontId="58" fillId="0" borderId="28" xfId="0" applyFont="1" applyBorder="1" applyAlignment="1" applyProtection="1">
      <alignment horizontal="center"/>
      <protection locked="0"/>
    </xf>
    <xf numFmtId="0" fontId="58" fillId="0" borderId="62" xfId="0" applyFont="1" applyBorder="1" applyAlignment="1" applyProtection="1">
      <alignment horizontal="center"/>
      <protection locked="0"/>
    </xf>
    <xf numFmtId="205" fontId="58" fillId="0" borderId="69" xfId="60" applyNumberFormat="1" applyFont="1" applyBorder="1" applyAlignment="1" applyProtection="1">
      <alignment horizontal="left"/>
      <protection locked="0"/>
    </xf>
    <xf numFmtId="0" fontId="58" fillId="0" borderId="69" xfId="0" applyFont="1" applyBorder="1" applyAlignment="1" applyProtection="1">
      <alignment horizontal="center"/>
      <protection locked="0"/>
    </xf>
    <xf numFmtId="43" fontId="58" fillId="0" borderId="69" xfId="60" applyFont="1" applyBorder="1" applyAlignment="1" applyProtection="1">
      <alignment/>
      <protection locked="0"/>
    </xf>
    <xf numFmtId="43" fontId="58" fillId="0" borderId="69" xfId="60" applyFont="1" applyBorder="1" applyAlignment="1" applyProtection="1">
      <alignment horizontal="center"/>
      <protection locked="0"/>
    </xf>
    <xf numFmtId="43" fontId="58" fillId="0" borderId="28" xfId="60" applyFont="1" applyBorder="1" applyAlignment="1" applyProtection="1">
      <alignment horizontal="center"/>
      <protection locked="0"/>
    </xf>
    <xf numFmtId="194" fontId="35" fillId="0" borderId="62" xfId="60" applyNumberFormat="1" applyFont="1" applyBorder="1" applyAlignment="1" applyProtection="1">
      <alignment/>
      <protection locked="0"/>
    </xf>
    <xf numFmtId="43" fontId="35" fillId="0" borderId="30" xfId="60" applyFont="1" applyBorder="1" applyAlignment="1" applyProtection="1">
      <alignment horizontal="left"/>
      <protection locked="0"/>
    </xf>
    <xf numFmtId="0" fontId="32" fillId="0" borderId="0" xfId="0" applyFont="1" applyAlignment="1">
      <alignment/>
    </xf>
    <xf numFmtId="0" fontId="38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Alignment="1">
      <alignment/>
    </xf>
    <xf numFmtId="0" fontId="38" fillId="0" borderId="73" xfId="0" applyFont="1" applyBorder="1" applyAlignment="1">
      <alignment/>
    </xf>
    <xf numFmtId="43" fontId="58" fillId="0" borderId="0" xfId="60" applyFont="1" applyBorder="1" applyAlignment="1">
      <alignment horizontal="left"/>
    </xf>
    <xf numFmtId="0" fontId="35" fillId="0" borderId="27" xfId="0" applyFont="1" applyBorder="1" applyAlignment="1" applyProtection="1">
      <alignment horizontal="left"/>
      <protection locked="0"/>
    </xf>
    <xf numFmtId="0" fontId="35" fillId="0" borderId="56" xfId="0" applyFont="1" applyBorder="1" applyAlignment="1" applyProtection="1">
      <alignment horizontal="left"/>
      <protection locked="0"/>
    </xf>
    <xf numFmtId="0" fontId="58" fillId="0" borderId="27" xfId="0" applyFont="1" applyBorder="1" applyAlignment="1" applyProtection="1">
      <alignment horizontal="left"/>
      <protection locked="0"/>
    </xf>
    <xf numFmtId="0" fontId="58" fillId="0" borderId="56" xfId="0" applyFont="1" applyBorder="1" applyAlignment="1" applyProtection="1">
      <alignment horizontal="left"/>
      <protection locked="0"/>
    </xf>
    <xf numFmtId="0" fontId="35" fillId="0" borderId="27" xfId="0" applyFont="1" applyBorder="1" applyAlignment="1" applyProtection="1">
      <alignment horizontal="center"/>
      <protection locked="0"/>
    </xf>
    <xf numFmtId="0" fontId="35" fillId="0" borderId="56" xfId="0" applyFont="1" applyBorder="1" applyAlignment="1" applyProtection="1">
      <alignment horizontal="center"/>
      <protection locked="0"/>
    </xf>
    <xf numFmtId="0" fontId="35" fillId="0" borderId="27" xfId="0" applyFont="1" applyFill="1" applyBorder="1" applyAlignment="1" applyProtection="1">
      <alignment horizontal="left"/>
      <protection locked="0"/>
    </xf>
    <xf numFmtId="0" fontId="35" fillId="0" borderId="56" xfId="0" applyFont="1" applyFill="1" applyBorder="1" applyAlignment="1" applyProtection="1">
      <alignment horizontal="left"/>
      <protection locked="0"/>
    </xf>
    <xf numFmtId="0" fontId="58" fillId="0" borderId="59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56" xfId="0" applyFont="1" applyBorder="1" applyAlignment="1">
      <alignment horizontal="center" vertical="center"/>
    </xf>
    <xf numFmtId="0" fontId="58" fillId="0" borderId="59" xfId="0" applyFont="1" applyBorder="1" applyAlignment="1">
      <alignment horizontal="left" vertical="center"/>
    </xf>
    <xf numFmtId="0" fontId="58" fillId="0" borderId="27" xfId="0" applyFont="1" applyBorder="1" applyAlignment="1">
      <alignment horizontal="left" vertical="center"/>
    </xf>
    <xf numFmtId="0" fontId="58" fillId="0" borderId="56" xfId="0" applyFont="1" applyBorder="1" applyAlignment="1">
      <alignment horizontal="left" vertical="center"/>
    </xf>
    <xf numFmtId="0" fontId="58" fillId="0" borderId="0" xfId="0" applyNumberFormat="1" applyFont="1" applyBorder="1" applyAlignment="1">
      <alignment horizontal="left"/>
    </xf>
    <xf numFmtId="0" fontId="35" fillId="0" borderId="0" xfId="0" applyNumberFormat="1" applyFont="1" applyFill="1" applyBorder="1" applyAlignment="1">
      <alignment horizontal="left"/>
    </xf>
    <xf numFmtId="0" fontId="58" fillId="0" borderId="27" xfId="0" applyFont="1" applyBorder="1" applyAlignment="1" applyProtection="1">
      <alignment horizontal="center"/>
      <protection locked="0"/>
    </xf>
    <xf numFmtId="0" fontId="58" fillId="0" borderId="56" xfId="0" applyFont="1" applyBorder="1" applyAlignment="1" applyProtection="1">
      <alignment horizontal="center"/>
      <protection locked="0"/>
    </xf>
    <xf numFmtId="0" fontId="58" fillId="0" borderId="59" xfId="0" applyFont="1" applyBorder="1" applyAlignment="1" applyProtection="1">
      <alignment horizontal="left"/>
      <protection locked="0"/>
    </xf>
    <xf numFmtId="0" fontId="58" fillId="0" borderId="58" xfId="0" applyFont="1" applyBorder="1" applyAlignment="1" applyProtection="1">
      <alignment horizontal="left"/>
      <protection locked="0"/>
    </xf>
    <xf numFmtId="0" fontId="58" fillId="0" borderId="50" xfId="0" applyFont="1" applyBorder="1" applyAlignment="1" applyProtection="1">
      <alignment horizontal="left"/>
      <protection locked="0"/>
    </xf>
    <xf numFmtId="0" fontId="58" fillId="0" borderId="74" xfId="0" applyFont="1" applyBorder="1" applyAlignment="1" applyProtection="1">
      <alignment horizontal="left"/>
      <protection locked="0"/>
    </xf>
    <xf numFmtId="0" fontId="55" fillId="0" borderId="27" xfId="0" applyFont="1" applyBorder="1" applyAlignment="1" applyProtection="1">
      <alignment horizontal="left"/>
      <protection locked="0"/>
    </xf>
    <xf numFmtId="0" fontId="55" fillId="0" borderId="56" xfId="0" applyFont="1" applyBorder="1" applyAlignment="1" applyProtection="1">
      <alignment horizontal="left"/>
      <protection locked="0"/>
    </xf>
    <xf numFmtId="0" fontId="58" fillId="0" borderId="71" xfId="0" applyFont="1" applyBorder="1" applyAlignment="1" applyProtection="1">
      <alignment horizontal="center"/>
      <protection locked="0"/>
    </xf>
    <xf numFmtId="0" fontId="58" fillId="0" borderId="75" xfId="0" applyFont="1" applyBorder="1" applyAlignment="1" applyProtection="1">
      <alignment horizontal="center"/>
      <protection locked="0"/>
    </xf>
    <xf numFmtId="0" fontId="58" fillId="0" borderId="72" xfId="0" applyFont="1" applyBorder="1" applyAlignment="1" applyProtection="1">
      <alignment horizontal="center"/>
      <protection locked="0"/>
    </xf>
    <xf numFmtId="0" fontId="35" fillId="0" borderId="27" xfId="94" applyFont="1" applyBorder="1" applyAlignment="1" applyProtection="1">
      <alignment horizontal="left"/>
      <protection locked="0"/>
    </xf>
    <xf numFmtId="0" fontId="35" fillId="0" borderId="56" xfId="94" applyFont="1" applyBorder="1" applyAlignment="1" applyProtection="1">
      <alignment horizontal="left"/>
      <protection locked="0"/>
    </xf>
    <xf numFmtId="0" fontId="58" fillId="0" borderId="76" xfId="0" applyFont="1" applyBorder="1" applyAlignment="1">
      <alignment horizontal="center" vertical="center"/>
    </xf>
    <xf numFmtId="0" fontId="58" fillId="0" borderId="77" xfId="0" applyFont="1" applyBorder="1" applyAlignment="1">
      <alignment horizontal="center" vertical="center"/>
    </xf>
    <xf numFmtId="0" fontId="58" fillId="0" borderId="78" xfId="0" applyFont="1" applyBorder="1" applyAlignment="1">
      <alignment horizontal="center" vertical="center"/>
    </xf>
    <xf numFmtId="0" fontId="35" fillId="0" borderId="59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5" fillId="0" borderId="56" xfId="0" applyFont="1" applyBorder="1" applyAlignment="1">
      <alignment horizontal="left" vertical="center"/>
    </xf>
    <xf numFmtId="0" fontId="35" fillId="0" borderId="61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35" fillId="0" borderId="62" xfId="0" applyFont="1" applyBorder="1" applyAlignment="1">
      <alignment horizontal="left" vertical="center"/>
    </xf>
    <xf numFmtId="0" fontId="58" fillId="0" borderId="51" xfId="0" applyFont="1" applyBorder="1" applyAlignment="1">
      <alignment horizontal="center" vertical="center"/>
    </xf>
    <xf numFmtId="0" fontId="58" fillId="0" borderId="52" xfId="0" applyFont="1" applyBorder="1" applyAlignment="1">
      <alignment horizontal="center" vertical="center"/>
    </xf>
    <xf numFmtId="0" fontId="58" fillId="0" borderId="58" xfId="0" applyFont="1" applyBorder="1" applyAlignment="1">
      <alignment horizontal="left" vertical="center"/>
    </xf>
    <xf numFmtId="0" fontId="58" fillId="0" borderId="50" xfId="0" applyFont="1" applyBorder="1" applyAlignment="1">
      <alignment horizontal="left" vertical="center"/>
    </xf>
    <xf numFmtId="0" fontId="58" fillId="0" borderId="74" xfId="0" applyFont="1" applyBorder="1" applyAlignment="1">
      <alignment horizontal="left" vertical="center"/>
    </xf>
    <xf numFmtId="0" fontId="58" fillId="0" borderId="79" xfId="0" applyFont="1" applyBorder="1" applyAlignment="1">
      <alignment horizontal="center" vertical="center"/>
    </xf>
    <xf numFmtId="0" fontId="58" fillId="0" borderId="73" xfId="0" applyFont="1" applyBorder="1" applyAlignment="1">
      <alignment horizontal="center" vertical="center"/>
    </xf>
    <xf numFmtId="0" fontId="58" fillId="0" borderId="80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43" fontId="58" fillId="0" borderId="81" xfId="60" applyFont="1" applyBorder="1" applyAlignment="1">
      <alignment horizontal="center"/>
    </xf>
    <xf numFmtId="43" fontId="58" fillId="0" borderId="82" xfId="60" applyFont="1" applyBorder="1" applyAlignment="1">
      <alignment horizontal="center"/>
    </xf>
    <xf numFmtId="0" fontId="33" fillId="0" borderId="0" xfId="0" applyFont="1" applyAlignment="1">
      <alignment horizontal="center"/>
    </xf>
    <xf numFmtId="43" fontId="58" fillId="0" borderId="51" xfId="60" applyFont="1" applyBorder="1" applyAlignment="1">
      <alignment horizontal="center" vertical="center" wrapText="1"/>
    </xf>
    <xf numFmtId="43" fontId="58" fillId="0" borderId="52" xfId="60" applyFont="1" applyBorder="1" applyAlignment="1">
      <alignment horizontal="center" vertical="center" wrapText="1"/>
    </xf>
    <xf numFmtId="0" fontId="58" fillId="0" borderId="83" xfId="0" applyFont="1" applyBorder="1" applyAlignment="1">
      <alignment horizontal="center" vertical="center"/>
    </xf>
    <xf numFmtId="0" fontId="58" fillId="0" borderId="53" xfId="0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left"/>
    </xf>
    <xf numFmtId="205" fontId="58" fillId="0" borderId="83" xfId="60" applyNumberFormat="1" applyFont="1" applyBorder="1" applyAlignment="1">
      <alignment horizontal="center" vertical="center"/>
    </xf>
    <xf numFmtId="205" fontId="58" fillId="0" borderId="53" xfId="6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/>
    </xf>
    <xf numFmtId="206" fontId="35" fillId="0" borderId="0" xfId="0" applyNumberFormat="1" applyFont="1" applyBorder="1" applyAlignment="1">
      <alignment horizontal="left"/>
    </xf>
    <xf numFmtId="0" fontId="35" fillId="0" borderId="45" xfId="0" applyNumberFormat="1" applyFont="1" applyBorder="1" applyAlignment="1">
      <alignment horizontal="left"/>
    </xf>
    <xf numFmtId="0" fontId="60" fillId="0" borderId="27" xfId="0" applyFont="1" applyBorder="1" applyAlignment="1" applyProtection="1">
      <alignment horizontal="left"/>
      <protection locked="0"/>
    </xf>
    <xf numFmtId="0" fontId="60" fillId="0" borderId="56" xfId="0" applyFont="1" applyBorder="1" applyAlignment="1" applyProtection="1">
      <alignment horizontal="left"/>
      <protection locked="0"/>
    </xf>
    <xf numFmtId="0" fontId="58" fillId="0" borderId="28" xfId="0" applyFont="1" applyBorder="1" applyAlignment="1" applyProtection="1">
      <alignment horizontal="center"/>
      <protection locked="0"/>
    </xf>
    <xf numFmtId="0" fontId="58" fillId="0" borderId="62" xfId="0" applyFont="1" applyBorder="1" applyAlignment="1" applyProtection="1">
      <alignment horizontal="center"/>
      <protection locked="0"/>
    </xf>
    <xf numFmtId="0" fontId="60" fillId="0" borderId="27" xfId="94" applyFont="1" applyBorder="1" applyAlignment="1" applyProtection="1">
      <alignment horizontal="left"/>
      <protection locked="0"/>
    </xf>
    <xf numFmtId="0" fontId="60" fillId="0" borderId="56" xfId="94" applyFont="1" applyBorder="1" applyAlignment="1" applyProtection="1">
      <alignment horizontal="left"/>
      <protection locked="0"/>
    </xf>
    <xf numFmtId="0" fontId="37" fillId="0" borderId="27" xfId="94" applyFont="1" applyBorder="1" applyAlignment="1" applyProtection="1">
      <alignment horizontal="left"/>
      <protection locked="0"/>
    </xf>
    <xf numFmtId="0" fontId="37" fillId="0" borderId="56" xfId="94" applyFont="1" applyBorder="1" applyAlignment="1" applyProtection="1">
      <alignment horizontal="left"/>
      <protection locked="0"/>
    </xf>
    <xf numFmtId="0" fontId="58" fillId="0" borderId="84" xfId="0" applyFont="1" applyBorder="1" applyAlignment="1">
      <alignment horizontal="left" vertical="center"/>
    </xf>
    <xf numFmtId="0" fontId="58" fillId="0" borderId="85" xfId="0" applyFont="1" applyBorder="1" applyAlignment="1">
      <alignment horizontal="left" vertical="center"/>
    </xf>
    <xf numFmtId="0" fontId="58" fillId="0" borderId="55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58" fillId="0" borderId="42" xfId="0" applyFont="1" applyBorder="1" applyAlignment="1" applyProtection="1">
      <alignment horizontal="center"/>
      <protection locked="0"/>
    </xf>
    <xf numFmtId="0" fontId="58" fillId="0" borderId="70" xfId="0" applyFont="1" applyBorder="1" applyAlignment="1" applyProtection="1">
      <alignment horizontal="center"/>
      <protection locked="0"/>
    </xf>
    <xf numFmtId="0" fontId="35" fillId="0" borderId="27" xfId="94" applyFont="1" applyBorder="1" applyAlignment="1">
      <alignment horizontal="left"/>
      <protection/>
    </xf>
    <xf numFmtId="0" fontId="35" fillId="0" borderId="56" xfId="94" applyFont="1" applyBorder="1" applyAlignment="1">
      <alignment horizontal="left"/>
      <protection/>
    </xf>
    <xf numFmtId="0" fontId="33" fillId="0" borderId="0" xfId="0" applyFont="1" applyBorder="1" applyAlignment="1">
      <alignment horizontal="center"/>
    </xf>
    <xf numFmtId="0" fontId="33" fillId="0" borderId="50" xfId="0" applyFont="1" applyBorder="1" applyAlignment="1">
      <alignment horizontal="left"/>
    </xf>
    <xf numFmtId="205" fontId="32" fillId="0" borderId="27" xfId="60" applyNumberFormat="1" applyFont="1" applyBorder="1" applyAlignment="1">
      <alignment horizontal="left"/>
    </xf>
    <xf numFmtId="0" fontId="32" fillId="0" borderId="80" xfId="0" applyFont="1" applyBorder="1" applyAlignment="1">
      <alignment horizontal="center"/>
    </xf>
    <xf numFmtId="0" fontId="32" fillId="0" borderId="45" xfId="0" applyFont="1" applyBorder="1" applyAlignment="1">
      <alignment horizontal="center"/>
    </xf>
    <xf numFmtId="0" fontId="33" fillId="0" borderId="27" xfId="0" applyFont="1" applyBorder="1" applyAlignment="1">
      <alignment horizontal="left"/>
    </xf>
    <xf numFmtId="0" fontId="32" fillId="0" borderId="27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2" fillId="0" borderId="50" xfId="0" applyFont="1" applyBorder="1" applyAlignment="1">
      <alignment horizontal="left"/>
    </xf>
    <xf numFmtId="0" fontId="32" fillId="0" borderId="79" xfId="0" applyFont="1" applyBorder="1" applyAlignment="1">
      <alignment horizontal="right"/>
    </xf>
    <xf numFmtId="0" fontId="32" fillId="0" borderId="73" xfId="0" applyFont="1" applyBorder="1" applyAlignment="1">
      <alignment horizontal="right"/>
    </xf>
    <xf numFmtId="0" fontId="32" fillId="0" borderId="57" xfId="0" applyFont="1" applyBorder="1" applyAlignment="1">
      <alignment horizontal="right"/>
    </xf>
    <xf numFmtId="0" fontId="32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3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32" fillId="0" borderId="27" xfId="0" applyFont="1" applyBorder="1" applyAlignment="1">
      <alignment horizontal="right"/>
    </xf>
    <xf numFmtId="206" fontId="32" fillId="0" borderId="27" xfId="0" applyNumberFormat="1" applyFont="1" applyBorder="1" applyAlignment="1">
      <alignment horizontal="center"/>
    </xf>
    <xf numFmtId="0" fontId="33" fillId="0" borderId="79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205" fontId="33" fillId="0" borderId="80" xfId="60" applyNumberFormat="1" applyFont="1" applyBorder="1" applyAlignment="1">
      <alignment horizontal="center" vertical="center" wrapText="1"/>
    </xf>
    <xf numFmtId="205" fontId="33" fillId="0" borderId="33" xfId="60" applyNumberFormat="1" applyFont="1" applyBorder="1" applyAlignment="1">
      <alignment horizontal="center" vertical="center" wrapText="1"/>
    </xf>
    <xf numFmtId="206" fontId="32" fillId="0" borderId="27" xfId="0" applyNumberFormat="1" applyFont="1" applyBorder="1" applyAlignment="1">
      <alignment horizontal="left"/>
    </xf>
    <xf numFmtId="0" fontId="32" fillId="0" borderId="59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56" xfId="0" applyFont="1" applyBorder="1" applyAlignment="1">
      <alignment horizontal="center"/>
    </xf>
    <xf numFmtId="0" fontId="32" fillId="0" borderId="84" xfId="0" applyFont="1" applyBorder="1" applyAlignment="1">
      <alignment horizontal="center"/>
    </xf>
    <xf numFmtId="0" fontId="32" fillId="0" borderId="85" xfId="0" applyFont="1" applyBorder="1" applyAlignment="1">
      <alignment horizontal="center"/>
    </xf>
    <xf numFmtId="0" fontId="32" fillId="0" borderId="55" xfId="0" applyFont="1" applyBorder="1" applyAlignment="1">
      <alignment horizontal="center"/>
    </xf>
    <xf numFmtId="43" fontId="32" fillId="0" borderId="84" xfId="60" applyFont="1" applyBorder="1" applyAlignment="1">
      <alignment horizontal="center"/>
    </xf>
    <xf numFmtId="43" fontId="32" fillId="0" borderId="55" xfId="60" applyFont="1" applyBorder="1" applyAlignment="1">
      <alignment horizontal="center"/>
    </xf>
    <xf numFmtId="0" fontId="33" fillId="0" borderId="73" xfId="0" applyFont="1" applyBorder="1" applyAlignment="1">
      <alignment horizontal="center" vertical="center"/>
    </xf>
    <xf numFmtId="0" fontId="33" fillId="0" borderId="80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205" fontId="32" fillId="0" borderId="59" xfId="60" applyNumberFormat="1" applyFont="1" applyBorder="1" applyAlignment="1">
      <alignment horizontal="center"/>
    </xf>
    <xf numFmtId="205" fontId="32" fillId="0" borderId="56" xfId="60" applyNumberFormat="1" applyFont="1" applyBorder="1" applyAlignment="1">
      <alignment horizontal="center"/>
    </xf>
    <xf numFmtId="0" fontId="58" fillId="0" borderId="28" xfId="0" applyFont="1" applyBorder="1" applyAlignment="1">
      <alignment horizontal="left"/>
    </xf>
    <xf numFmtId="0" fontId="32" fillId="0" borderId="84" xfId="0" applyFont="1" applyBorder="1" applyAlignment="1">
      <alignment horizontal="left"/>
    </xf>
    <xf numFmtId="0" fontId="32" fillId="0" borderId="85" xfId="0" applyFont="1" applyBorder="1" applyAlignment="1">
      <alignment horizontal="left"/>
    </xf>
    <xf numFmtId="0" fontId="32" fillId="0" borderId="55" xfId="0" applyFont="1" applyBorder="1" applyAlignment="1">
      <alignment horizontal="left"/>
    </xf>
    <xf numFmtId="0" fontId="34" fillId="0" borderId="27" xfId="0" applyFont="1" applyBorder="1" applyAlignment="1">
      <alignment horizontal="left"/>
    </xf>
    <xf numFmtId="0" fontId="32" fillId="0" borderId="86" xfId="0" applyFont="1" applyBorder="1" applyAlignment="1">
      <alignment horizontal="center"/>
    </xf>
    <xf numFmtId="0" fontId="32" fillId="0" borderId="87" xfId="0" applyFont="1" applyBorder="1" applyAlignment="1">
      <alignment horizontal="center"/>
    </xf>
    <xf numFmtId="0" fontId="32" fillId="0" borderId="88" xfId="0" applyFont="1" applyBorder="1" applyAlignment="1">
      <alignment horizontal="center"/>
    </xf>
    <xf numFmtId="0" fontId="55" fillId="0" borderId="27" xfId="0" applyFont="1" applyBorder="1" applyAlignment="1">
      <alignment horizontal="left"/>
    </xf>
    <xf numFmtId="0" fontId="32" fillId="0" borderId="54" xfId="0" applyFont="1" applyBorder="1" applyAlignment="1">
      <alignment horizontal="left"/>
    </xf>
    <xf numFmtId="0" fontId="55" fillId="0" borderId="59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86" xfId="0" applyFont="1" applyBorder="1" applyAlignment="1">
      <alignment horizontal="left" vertical="center"/>
    </xf>
    <xf numFmtId="0" fontId="55" fillId="0" borderId="87" xfId="0" applyFont="1" applyBorder="1" applyAlignment="1">
      <alignment horizontal="left" vertical="center"/>
    </xf>
    <xf numFmtId="205" fontId="32" fillId="0" borderId="50" xfId="60" applyNumberFormat="1" applyFont="1" applyBorder="1" applyAlignment="1">
      <alignment horizontal="center"/>
    </xf>
    <xf numFmtId="205" fontId="32" fillId="0" borderId="54" xfId="60" applyNumberFormat="1" applyFont="1" applyBorder="1" applyAlignment="1">
      <alignment horizontal="center"/>
    </xf>
    <xf numFmtId="0" fontId="55" fillId="0" borderId="58" xfId="0" applyFont="1" applyBorder="1" applyAlignment="1">
      <alignment horizontal="left" vertical="center"/>
    </xf>
    <xf numFmtId="0" fontId="55" fillId="0" borderId="50" xfId="0" applyFont="1" applyBorder="1" applyAlignment="1">
      <alignment horizontal="left" vertical="center"/>
    </xf>
    <xf numFmtId="0" fontId="32" fillId="0" borderId="64" xfId="0" applyFont="1" applyBorder="1" applyAlignment="1">
      <alignment horizontal="right"/>
    </xf>
    <xf numFmtId="0" fontId="32" fillId="0" borderId="54" xfId="0" applyFont="1" applyBorder="1" applyAlignment="1">
      <alignment horizontal="right"/>
    </xf>
    <xf numFmtId="0" fontId="32" fillId="0" borderId="65" xfId="0" applyFont="1" applyBorder="1" applyAlignment="1">
      <alignment horizontal="right"/>
    </xf>
    <xf numFmtId="0" fontId="32" fillId="0" borderId="59" xfId="0" applyFont="1" applyBorder="1" applyAlignment="1">
      <alignment horizontal="left"/>
    </xf>
    <xf numFmtId="0" fontId="32" fillId="0" borderId="56" xfId="0" applyFont="1" applyBorder="1" applyAlignment="1">
      <alignment horizontal="left"/>
    </xf>
    <xf numFmtId="0" fontId="56" fillId="0" borderId="57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10" fontId="55" fillId="0" borderId="27" xfId="0" applyNumberFormat="1" applyFont="1" applyBorder="1" applyAlignment="1">
      <alignment horizontal="center" vertical="center"/>
    </xf>
    <xf numFmtId="10" fontId="55" fillId="0" borderId="56" xfId="0" applyNumberFormat="1" applyFont="1" applyBorder="1" applyAlignment="1">
      <alignment horizontal="center" vertical="center"/>
    </xf>
    <xf numFmtId="10" fontId="55" fillId="0" borderId="87" xfId="0" applyNumberFormat="1" applyFont="1" applyBorder="1" applyAlignment="1">
      <alignment horizontal="center" vertical="center"/>
    </xf>
    <xf numFmtId="10" fontId="55" fillId="0" borderId="88" xfId="0" applyNumberFormat="1" applyFont="1" applyBorder="1" applyAlignment="1">
      <alignment horizontal="center" vertical="center"/>
    </xf>
    <xf numFmtId="10" fontId="55" fillId="0" borderId="50" xfId="0" applyNumberFormat="1" applyFont="1" applyBorder="1" applyAlignment="1">
      <alignment horizontal="center" vertical="center"/>
    </xf>
    <xf numFmtId="10" fontId="55" fillId="0" borderId="74" xfId="0" applyNumberFormat="1" applyFont="1" applyBorder="1" applyAlignment="1">
      <alignment horizontal="center" vertical="center"/>
    </xf>
    <xf numFmtId="0" fontId="57" fillId="0" borderId="71" xfId="0" applyFont="1" applyBorder="1" applyAlignment="1">
      <alignment horizontal="center"/>
    </xf>
    <xf numFmtId="0" fontId="57" fillId="0" borderId="75" xfId="0" applyFont="1" applyBorder="1" applyAlignment="1">
      <alignment horizontal="center"/>
    </xf>
    <xf numFmtId="0" fontId="57" fillId="0" borderId="72" xfId="0" applyFont="1" applyBorder="1" applyAlignment="1">
      <alignment horizontal="center"/>
    </xf>
    <xf numFmtId="43" fontId="32" fillId="0" borderId="81" xfId="60" applyFont="1" applyBorder="1" applyAlignment="1">
      <alignment horizontal="center"/>
    </xf>
    <xf numFmtId="43" fontId="32" fillId="0" borderId="82" xfId="60" applyFont="1" applyBorder="1" applyAlignment="1">
      <alignment horizontal="center"/>
    </xf>
    <xf numFmtId="43" fontId="32" fillId="0" borderId="89" xfId="60" applyFont="1" applyBorder="1" applyAlignment="1">
      <alignment horizontal="center"/>
    </xf>
    <xf numFmtId="43" fontId="32" fillId="0" borderId="90" xfId="6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3" fillId="0" borderId="73" xfId="0" applyFont="1" applyBorder="1" applyAlignment="1">
      <alignment horizontal="center"/>
    </xf>
    <xf numFmtId="0" fontId="32" fillId="0" borderId="73" xfId="0" applyFont="1" applyBorder="1" applyAlignment="1">
      <alignment horizontal="center"/>
    </xf>
    <xf numFmtId="205" fontId="33" fillId="0" borderId="79" xfId="60" applyNumberFormat="1" applyFont="1" applyBorder="1" applyAlignment="1">
      <alignment horizontal="center" vertical="center" wrapText="1"/>
    </xf>
    <xf numFmtId="205" fontId="33" fillId="0" borderId="73" xfId="60" applyNumberFormat="1" applyFont="1" applyBorder="1" applyAlignment="1">
      <alignment horizontal="center" vertical="center" wrapText="1"/>
    </xf>
    <xf numFmtId="205" fontId="33" fillId="0" borderId="57" xfId="60" applyNumberFormat="1" applyFont="1" applyBorder="1" applyAlignment="1">
      <alignment horizontal="center" vertical="center" wrapText="1"/>
    </xf>
    <xf numFmtId="205" fontId="33" fillId="0" borderId="45" xfId="60" applyNumberFormat="1" applyFont="1" applyBorder="1" applyAlignment="1">
      <alignment horizontal="center" vertical="center" wrapText="1"/>
    </xf>
    <xf numFmtId="43" fontId="32" fillId="0" borderId="59" xfId="60" applyFont="1" applyBorder="1" applyAlignment="1">
      <alignment horizontal="center"/>
    </xf>
    <xf numFmtId="43" fontId="32" fillId="0" borderId="27" xfId="60" applyFont="1" applyBorder="1" applyAlignment="1">
      <alignment horizontal="center"/>
    </xf>
    <xf numFmtId="43" fontId="32" fillId="0" borderId="56" xfId="60" applyFont="1" applyBorder="1" applyAlignment="1">
      <alignment horizontal="center"/>
    </xf>
    <xf numFmtId="205" fontId="32" fillId="0" borderId="84" xfId="60" applyNumberFormat="1" applyFont="1" applyBorder="1" applyAlignment="1">
      <alignment horizontal="center"/>
    </xf>
    <xf numFmtId="205" fontId="32" fillId="0" borderId="85" xfId="60" applyNumberFormat="1" applyFont="1" applyBorder="1" applyAlignment="1">
      <alignment horizontal="center"/>
    </xf>
    <xf numFmtId="205" fontId="32" fillId="0" borderId="55" xfId="60" applyNumberFormat="1" applyFont="1" applyBorder="1" applyAlignment="1">
      <alignment horizontal="center"/>
    </xf>
    <xf numFmtId="0" fontId="36" fillId="0" borderId="84" xfId="0" applyFont="1" applyBorder="1" applyAlignment="1">
      <alignment horizontal="left"/>
    </xf>
    <xf numFmtId="0" fontId="36" fillId="0" borderId="85" xfId="0" applyFont="1" applyBorder="1" applyAlignment="1">
      <alignment horizontal="left"/>
    </xf>
    <xf numFmtId="0" fontId="36" fillId="0" borderId="55" xfId="0" applyFont="1" applyBorder="1" applyAlignment="1">
      <alignment horizontal="left"/>
    </xf>
    <xf numFmtId="0" fontId="33" fillId="0" borderId="32" xfId="0" applyFont="1" applyBorder="1" applyAlignment="1">
      <alignment horizontal="center" vertical="center"/>
    </xf>
    <xf numFmtId="43" fontId="32" fillId="0" borderId="86" xfId="60" applyFont="1" applyBorder="1" applyAlignment="1">
      <alignment horizontal="center"/>
    </xf>
    <xf numFmtId="43" fontId="32" fillId="0" borderId="87" xfId="60" applyFont="1" applyBorder="1" applyAlignment="1">
      <alignment horizontal="center"/>
    </xf>
    <xf numFmtId="43" fontId="32" fillId="0" borderId="88" xfId="60" applyFont="1" applyBorder="1" applyAlignment="1">
      <alignment horizontal="center"/>
    </xf>
    <xf numFmtId="43" fontId="32" fillId="0" borderId="76" xfId="60" applyFont="1" applyBorder="1" applyAlignment="1">
      <alignment horizontal="center"/>
    </xf>
    <xf numFmtId="43" fontId="32" fillId="0" borderId="77" xfId="60" applyFont="1" applyBorder="1" applyAlignment="1">
      <alignment horizontal="center"/>
    </xf>
    <xf numFmtId="43" fontId="32" fillId="0" borderId="78" xfId="60" applyFont="1" applyBorder="1" applyAlignment="1">
      <alignment horizontal="center"/>
    </xf>
    <xf numFmtId="0" fontId="35" fillId="0" borderId="0" xfId="0" applyFont="1" applyBorder="1" applyAlignment="1">
      <alignment horizontal="center" vertical="top"/>
    </xf>
    <xf numFmtId="0" fontId="31" fillId="0" borderId="0" xfId="0" applyFont="1" applyAlignment="1">
      <alignment horizontal="center"/>
    </xf>
    <xf numFmtId="0" fontId="33" fillId="0" borderId="83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205" fontId="33" fillId="0" borderId="27" xfId="60" applyNumberFormat="1" applyFont="1" applyBorder="1" applyAlignment="1">
      <alignment horizontal="right"/>
    </xf>
    <xf numFmtId="0" fontId="33" fillId="0" borderId="87" xfId="0" applyFont="1" applyBorder="1" applyAlignment="1">
      <alignment horizontal="left"/>
    </xf>
    <xf numFmtId="0" fontId="35" fillId="0" borderId="27" xfId="0" applyFont="1" applyBorder="1" applyAlignment="1">
      <alignment horizontal="left"/>
    </xf>
    <xf numFmtId="0" fontId="38" fillId="0" borderId="73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48" fillId="0" borderId="40" xfId="93" applyFont="1" applyFill="1" applyBorder="1" applyAlignment="1" applyProtection="1">
      <alignment horizontal="center" vertical="center"/>
      <protection/>
    </xf>
    <xf numFmtId="0" fontId="40" fillId="0" borderId="40" xfId="93" applyFont="1" applyFill="1" applyBorder="1" applyAlignment="1" applyProtection="1">
      <alignment horizontal="center" vertical="center"/>
      <protection/>
    </xf>
    <xf numFmtId="0" fontId="40" fillId="0" borderId="42" xfId="93" applyFont="1" applyFill="1" applyBorder="1" applyAlignment="1" applyProtection="1">
      <alignment horizontal="center" vertical="center"/>
      <protection/>
    </xf>
    <xf numFmtId="0" fontId="41" fillId="0" borderId="21" xfId="93" applyFont="1" applyFill="1" applyBorder="1" applyAlignment="1" applyProtection="1">
      <alignment horizontal="center" vertical="center"/>
      <protection/>
    </xf>
    <xf numFmtId="0" fontId="41" fillId="0" borderId="34" xfId="93" applyFont="1" applyFill="1" applyBorder="1" applyAlignment="1" applyProtection="1">
      <alignment horizontal="center" vertical="center"/>
      <protection/>
    </xf>
    <xf numFmtId="0" fontId="41" fillId="0" borderId="25" xfId="93" applyFont="1" applyFill="1" applyBorder="1" applyAlignment="1" applyProtection="1">
      <alignment horizontal="center" vertical="center"/>
      <protection/>
    </xf>
    <xf numFmtId="0" fontId="41" fillId="0" borderId="35" xfId="93" applyFont="1" applyFill="1" applyBorder="1" applyAlignment="1" applyProtection="1">
      <alignment horizontal="center" vertical="center"/>
      <protection/>
    </xf>
    <xf numFmtId="0" fontId="43" fillId="0" borderId="22" xfId="93" applyFont="1" applyFill="1" applyBorder="1" applyAlignment="1" applyProtection="1">
      <alignment horizontal="center" vertical="center"/>
      <protection/>
    </xf>
    <xf numFmtId="0" fontId="43" fillId="0" borderId="26" xfId="93" applyFont="1" applyFill="1" applyBorder="1" applyAlignment="1" applyProtection="1">
      <alignment horizontal="center" vertical="center"/>
      <protection/>
    </xf>
    <xf numFmtId="0" fontId="39" fillId="0" borderId="0" xfId="93" applyFont="1" applyFill="1" applyBorder="1" applyAlignment="1" applyProtection="1">
      <alignment horizontal="center" vertical="center"/>
      <protection/>
    </xf>
    <xf numFmtId="0" fontId="32" fillId="0" borderId="0" xfId="78" applyFont="1" applyFill="1" applyBorder="1" applyAlignment="1" applyProtection="1">
      <alignment horizontal="left"/>
      <protection locked="0"/>
    </xf>
    <xf numFmtId="0" fontId="32" fillId="0" borderId="0" xfId="78" applyFont="1" applyFill="1" applyBorder="1" applyAlignment="1" applyProtection="1">
      <alignment horizontal="center"/>
      <protection/>
    </xf>
    <xf numFmtId="0" fontId="40" fillId="0" borderId="41" xfId="93" applyFont="1" applyFill="1" applyBorder="1" applyAlignment="1" applyProtection="1">
      <alignment horizontal="center"/>
      <protection/>
    </xf>
    <xf numFmtId="0" fontId="40" fillId="0" borderId="91" xfId="93" applyFont="1" applyFill="1" applyBorder="1" applyAlignment="1" applyProtection="1">
      <alignment horizontal="center"/>
      <protection/>
    </xf>
    <xf numFmtId="0" fontId="40" fillId="0" borderId="0" xfId="93" applyFont="1" applyFill="1" applyBorder="1" applyAlignment="1" applyProtection="1">
      <alignment horizontal="left"/>
      <protection/>
    </xf>
    <xf numFmtId="0" fontId="40" fillId="0" borderId="42" xfId="93" applyFont="1" applyFill="1" applyBorder="1" applyAlignment="1" applyProtection="1">
      <alignment horizontal="left"/>
      <protection/>
    </xf>
    <xf numFmtId="0" fontId="41" fillId="0" borderId="43" xfId="93" applyFont="1" applyFill="1" applyBorder="1" applyAlignment="1" applyProtection="1">
      <alignment horizontal="center" vertical="center"/>
      <protection/>
    </xf>
    <xf numFmtId="0" fontId="41" fillId="0" borderId="40" xfId="93" applyFont="1" applyFill="1" applyBorder="1" applyAlignment="1" applyProtection="1">
      <alignment horizontal="center" vertical="center"/>
      <protection/>
    </xf>
    <xf numFmtId="0" fontId="41" fillId="0" borderId="44" xfId="93" applyFont="1" applyFill="1" applyBorder="1" applyAlignment="1" applyProtection="1">
      <alignment horizontal="center" vertical="center"/>
      <protection/>
    </xf>
    <xf numFmtId="0" fontId="41" fillId="0" borderId="91" xfId="93" applyFont="1" applyFill="1" applyBorder="1" applyAlignment="1" applyProtection="1">
      <alignment horizontal="center" vertical="center"/>
      <protection/>
    </xf>
    <xf numFmtId="0" fontId="41" fillId="0" borderId="42" xfId="93" applyFont="1" applyFill="1" applyBorder="1" applyAlignment="1" applyProtection="1">
      <alignment horizontal="center" vertical="center"/>
      <protection/>
    </xf>
    <xf numFmtId="0" fontId="41" fillId="0" borderId="70" xfId="93" applyFont="1" applyFill="1" applyBorder="1" applyAlignment="1" applyProtection="1">
      <alignment horizontal="center" vertical="center"/>
      <protection/>
    </xf>
    <xf numFmtId="0" fontId="47" fillId="0" borderId="40" xfId="93" applyFont="1" applyFill="1" applyBorder="1" applyAlignment="1" applyProtection="1">
      <alignment horizontal="center" vertical="center"/>
      <protection/>
    </xf>
    <xf numFmtId="0" fontId="47" fillId="0" borderId="0" xfId="93" applyFont="1" applyFill="1" applyBorder="1" applyAlignment="1" applyProtection="1">
      <alignment horizontal="center" vertical="center"/>
      <protection/>
    </xf>
    <xf numFmtId="0" fontId="47" fillId="0" borderId="42" xfId="93" applyFont="1" applyFill="1" applyBorder="1" applyAlignment="1" applyProtection="1">
      <alignment horizontal="center" vertical="center"/>
      <protection/>
    </xf>
    <xf numFmtId="0" fontId="40" fillId="0" borderId="44" xfId="93" applyFont="1" applyFill="1" applyBorder="1" applyAlignment="1" applyProtection="1">
      <alignment horizontal="center"/>
      <protection/>
    </xf>
    <xf numFmtId="0" fontId="40" fillId="0" borderId="36" xfId="93" applyFont="1" applyFill="1" applyBorder="1" applyAlignment="1" applyProtection="1">
      <alignment horizontal="center"/>
      <protection/>
    </xf>
    <xf numFmtId="0" fontId="40" fillId="0" borderId="70" xfId="93" applyFont="1" applyFill="1" applyBorder="1" applyAlignment="1" applyProtection="1">
      <alignment horizontal="center"/>
      <protection/>
    </xf>
    <xf numFmtId="0" fontId="40" fillId="0" borderId="75" xfId="93" applyFont="1" applyFill="1" applyBorder="1" applyAlignment="1" applyProtection="1">
      <alignment horizontal="center"/>
      <protection/>
    </xf>
    <xf numFmtId="0" fontId="40" fillId="0" borderId="43" xfId="93" applyFont="1" applyFill="1" applyBorder="1" applyAlignment="1" applyProtection="1">
      <alignment horizontal="center" vertical="center"/>
      <protection/>
    </xf>
    <xf numFmtId="0" fontId="40" fillId="0" borderId="41" xfId="93" applyFont="1" applyFill="1" applyBorder="1" applyAlignment="1" applyProtection="1">
      <alignment horizontal="center" vertical="center"/>
      <protection/>
    </xf>
    <xf numFmtId="0" fontId="40" fillId="0" borderId="0" xfId="93" applyFont="1" applyFill="1" applyBorder="1" applyAlignment="1" applyProtection="1">
      <alignment horizontal="center" vertical="center"/>
      <protection/>
    </xf>
    <xf numFmtId="0" fontId="40" fillId="0" borderId="91" xfId="93" applyFont="1" applyFill="1" applyBorder="1" applyAlignment="1" applyProtection="1">
      <alignment horizontal="center" vertical="center"/>
      <protection/>
    </xf>
    <xf numFmtId="0" fontId="40" fillId="0" borderId="0" xfId="93" applyFont="1" applyFill="1" applyAlignment="1" applyProtection="1">
      <alignment horizontal="center"/>
      <protection locked="0"/>
    </xf>
    <xf numFmtId="0" fontId="49" fillId="0" borderId="0" xfId="93" applyFont="1" applyFill="1" applyAlignment="1" applyProtection="1">
      <alignment horizontal="center"/>
      <protection locked="0"/>
    </xf>
    <xf numFmtId="0" fontId="40" fillId="0" borderId="43" xfId="93" applyFont="1" applyFill="1" applyBorder="1" applyAlignment="1" applyProtection="1">
      <alignment horizontal="center" vertical="top"/>
      <protection/>
    </xf>
    <xf numFmtId="0" fontId="40" fillId="0" borderId="41" xfId="93" applyFont="1" applyFill="1" applyBorder="1" applyAlignment="1" applyProtection="1">
      <alignment horizontal="center" vertical="top"/>
      <protection/>
    </xf>
    <xf numFmtId="0" fontId="40" fillId="0" borderId="91" xfId="93" applyFont="1" applyFill="1" applyBorder="1" applyAlignment="1" applyProtection="1">
      <alignment horizontal="center" vertical="top"/>
      <protection/>
    </xf>
    <xf numFmtId="43" fontId="40" fillId="0" borderId="40" xfId="93" applyNumberFormat="1" applyFont="1" applyFill="1" applyBorder="1" applyAlignment="1" applyProtection="1">
      <alignment horizontal="left"/>
      <protection/>
    </xf>
    <xf numFmtId="0" fontId="50" fillId="0" borderId="40" xfId="78" applyFont="1" applyFill="1" applyBorder="1" applyAlignment="1" applyProtection="1">
      <alignment horizontal="left"/>
      <protection/>
    </xf>
    <xf numFmtId="0" fontId="50" fillId="0" borderId="44" xfId="78" applyFont="1" applyFill="1" applyBorder="1" applyAlignment="1" applyProtection="1">
      <alignment horizontal="left"/>
      <protection/>
    </xf>
    <xf numFmtId="43" fontId="40" fillId="0" borderId="0" xfId="93" applyNumberFormat="1" applyFont="1" applyFill="1" applyBorder="1" applyAlignment="1" applyProtection="1">
      <alignment horizontal="center"/>
      <protection/>
    </xf>
    <xf numFmtId="0" fontId="40" fillId="0" borderId="0" xfId="93" applyFont="1" applyFill="1" applyBorder="1" applyAlignment="1" applyProtection="1">
      <alignment horizontal="center"/>
      <protection/>
    </xf>
    <xf numFmtId="199" fontId="40" fillId="0" borderId="0" xfId="93" applyNumberFormat="1" applyFont="1" applyFill="1" applyBorder="1" applyAlignment="1" applyProtection="1">
      <alignment horizontal="center"/>
      <protection/>
    </xf>
    <xf numFmtId="199" fontId="40" fillId="0" borderId="36" xfId="93" applyNumberFormat="1" applyFont="1" applyFill="1" applyBorder="1" applyAlignment="1" applyProtection="1">
      <alignment horizontal="center"/>
      <protection/>
    </xf>
    <xf numFmtId="199" fontId="40" fillId="0" borderId="42" xfId="93" applyNumberFormat="1" applyFont="1" applyFill="1" applyBorder="1" applyAlignment="1" applyProtection="1">
      <alignment horizontal="center"/>
      <protection/>
    </xf>
    <xf numFmtId="199" fontId="40" fillId="0" borderId="70" xfId="93" applyNumberFormat="1" applyFont="1" applyFill="1" applyBorder="1" applyAlignment="1" applyProtection="1">
      <alignment horizontal="center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2" xfId="74"/>
    <cellStyle name="Input" xfId="75"/>
    <cellStyle name="Linked Cell" xfId="76"/>
    <cellStyle name="Neutral" xfId="77"/>
    <cellStyle name="Normal 2" xfId="78"/>
    <cellStyle name="Note" xfId="79"/>
    <cellStyle name="Output" xfId="80"/>
    <cellStyle name="Percent" xfId="81"/>
    <cellStyle name="Percent 2" xfId="82"/>
    <cellStyle name="Title" xfId="83"/>
    <cellStyle name="Total" xfId="84"/>
    <cellStyle name="Warning Text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เซลล์ตรวจสอบ" xfId="90"/>
    <cellStyle name="เซลล์ที่มีการเชื่อมโยง" xfId="91"/>
    <cellStyle name="ดี" xfId="92"/>
    <cellStyle name="ปกติ_ตัวอย่างการคำนวณ FACTOR F" xfId="93"/>
    <cellStyle name="ปกติ_ปร.4" xfId="94"/>
    <cellStyle name="ป้อนค่า" xfId="95"/>
    <cellStyle name="ปานกลาง" xfId="96"/>
    <cellStyle name="ผลรวม" xfId="97"/>
    <cellStyle name="แย่" xfId="98"/>
    <cellStyle name="ส่วนที่ถูกเน้น1" xfId="99"/>
    <cellStyle name="ส่วนที่ถูกเน้น2" xfId="100"/>
    <cellStyle name="ส่วนที่ถูกเน้น3" xfId="101"/>
    <cellStyle name="ส่วนที่ถูกเน้น4" xfId="102"/>
    <cellStyle name="ส่วนที่ถูกเน้น5" xfId="103"/>
    <cellStyle name="ส่วนที่ถูกเน้น6" xfId="104"/>
    <cellStyle name="แสดงผล" xfId="105"/>
    <cellStyle name="หมายเหตุ" xfId="106"/>
    <cellStyle name="หัวเรื่อง 1" xfId="107"/>
    <cellStyle name="หัวเรื่อง 2" xfId="108"/>
    <cellStyle name="หัวเรื่อง 3" xfId="109"/>
    <cellStyle name="หัวเรื่อง 4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22</xdr:row>
      <xdr:rowOff>9525</xdr:rowOff>
    </xdr:from>
    <xdr:to>
      <xdr:col>2</xdr:col>
      <xdr:colOff>0</xdr:colOff>
      <xdr:row>24</xdr:row>
      <xdr:rowOff>38100</xdr:rowOff>
    </xdr:to>
    <xdr:sp>
      <xdr:nvSpPr>
        <xdr:cNvPr id="1" name="วงเล็บปีกกาซ้าย 1"/>
        <xdr:cNvSpPr>
          <a:spLocks/>
        </xdr:cNvSpPr>
      </xdr:nvSpPr>
      <xdr:spPr>
        <a:xfrm>
          <a:off x="752475" y="6467475"/>
          <a:ext cx="133350" cy="638175"/>
        </a:xfrm>
        <a:prstGeom prst="leftBrace">
          <a:avLst>
            <a:gd name="adj" fmla="val -4802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22</xdr:row>
      <xdr:rowOff>28575</xdr:rowOff>
    </xdr:from>
    <xdr:to>
      <xdr:col>9</xdr:col>
      <xdr:colOff>142875</xdr:colOff>
      <xdr:row>24</xdr:row>
      <xdr:rowOff>28575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4991100" y="6486525"/>
          <a:ext cx="85725" cy="6096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33"/>
  <sheetViews>
    <sheetView showGridLines="0" tabSelected="1" view="pageLayout" zoomScaleSheetLayoutView="100" workbookViewId="0" topLeftCell="A307">
      <selection activeCell="H10" sqref="H10"/>
    </sheetView>
  </sheetViews>
  <sheetFormatPr defaultColWidth="9.140625" defaultRowHeight="12.75"/>
  <cols>
    <col min="1" max="1" width="6.57421875" style="4" customWidth="1"/>
    <col min="2" max="2" width="5.28125" style="4" customWidth="1"/>
    <col min="3" max="3" width="2.28125" style="3" customWidth="1"/>
    <col min="4" max="4" width="6.8515625" style="3" customWidth="1"/>
    <col min="5" max="5" width="33.28125" style="3" customWidth="1"/>
    <col min="6" max="6" width="9.57421875" style="5" customWidth="1"/>
    <col min="7" max="7" width="6.8515625" style="3" customWidth="1"/>
    <col min="8" max="8" width="11.7109375" style="7" customWidth="1"/>
    <col min="9" max="9" width="12.7109375" style="7" customWidth="1"/>
    <col min="10" max="10" width="11.7109375" style="8" customWidth="1"/>
    <col min="11" max="11" width="12.28125" style="7" customWidth="1"/>
    <col min="12" max="12" width="13.140625" style="7" customWidth="1"/>
    <col min="13" max="13" width="8.57421875" style="3" bestFit="1" customWidth="1"/>
    <col min="14" max="16384" width="9.140625" style="3" customWidth="1"/>
  </cols>
  <sheetData>
    <row r="1" spans="1:18" ht="23.25">
      <c r="A1" s="423" t="s">
        <v>207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170"/>
      <c r="O1" s="170"/>
      <c r="P1" s="170"/>
      <c r="Q1" s="170"/>
      <c r="R1" s="170"/>
    </row>
    <row r="2" spans="1:18" ht="18.75" customHeight="1">
      <c r="A2" s="388" t="s">
        <v>263</v>
      </c>
      <c r="B2" s="388"/>
      <c r="C2" s="428" t="s">
        <v>346</v>
      </c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170"/>
      <c r="O2" s="170"/>
      <c r="P2" s="170"/>
      <c r="Q2" s="170"/>
      <c r="R2" s="170"/>
    </row>
    <row r="3" spans="1:18" ht="18.75" customHeight="1">
      <c r="A3" s="388" t="s">
        <v>1</v>
      </c>
      <c r="B3" s="388"/>
      <c r="C3" s="388"/>
      <c r="D3" s="428" t="s">
        <v>364</v>
      </c>
      <c r="E3" s="428"/>
      <c r="F3" s="428"/>
      <c r="G3" s="428"/>
      <c r="H3" s="428"/>
      <c r="I3" s="197" t="s">
        <v>11</v>
      </c>
      <c r="J3" s="431" t="s">
        <v>365</v>
      </c>
      <c r="K3" s="431"/>
      <c r="L3" s="431"/>
      <c r="M3" s="431"/>
      <c r="N3" s="170"/>
      <c r="O3" s="170"/>
      <c r="P3" s="170"/>
      <c r="Q3" s="170"/>
      <c r="R3" s="170"/>
    </row>
    <row r="4" spans="1:18" ht="18.75" customHeight="1">
      <c r="A4" s="388"/>
      <c r="B4" s="388"/>
      <c r="C4" s="388"/>
      <c r="D4" s="389"/>
      <c r="E4" s="389"/>
      <c r="F4" s="389"/>
      <c r="G4" s="389"/>
      <c r="H4" s="389"/>
      <c r="I4" s="373" t="s">
        <v>370</v>
      </c>
      <c r="J4" s="373"/>
      <c r="K4" s="432"/>
      <c r="L4" s="432"/>
      <c r="M4" s="432"/>
      <c r="N4" s="170"/>
      <c r="O4" s="170"/>
      <c r="P4" s="170"/>
      <c r="Q4" s="170"/>
      <c r="R4" s="170"/>
    </row>
    <row r="5" spans="1:18" ht="18.75" customHeight="1">
      <c r="A5" s="388"/>
      <c r="B5" s="388"/>
      <c r="C5" s="388"/>
      <c r="D5" s="389"/>
      <c r="E5" s="389"/>
      <c r="F5" s="389"/>
      <c r="G5" s="389"/>
      <c r="H5" s="389"/>
      <c r="I5" s="373"/>
      <c r="J5" s="373"/>
      <c r="K5" s="313"/>
      <c r="L5" s="313"/>
      <c r="M5" s="313"/>
      <c r="N5" s="170"/>
      <c r="O5" s="170"/>
      <c r="P5" s="170"/>
      <c r="Q5" s="170"/>
      <c r="R5" s="170"/>
    </row>
    <row r="6" spans="1:18" ht="9" customHeight="1" thickBot="1">
      <c r="A6" s="388"/>
      <c r="B6" s="388"/>
      <c r="C6" s="388"/>
      <c r="D6" s="428"/>
      <c r="E6" s="428"/>
      <c r="F6" s="428"/>
      <c r="G6" s="428"/>
      <c r="H6" s="428"/>
      <c r="I6" s="373"/>
      <c r="J6" s="373"/>
      <c r="K6" s="432"/>
      <c r="L6" s="432"/>
      <c r="M6" s="432"/>
      <c r="N6" s="170"/>
      <c r="O6" s="170"/>
      <c r="P6" s="170"/>
      <c r="Q6" s="170"/>
      <c r="R6" s="170"/>
    </row>
    <row r="7" spans="1:18" ht="18.75" customHeight="1" thickTop="1">
      <c r="A7" s="412" t="s">
        <v>4</v>
      </c>
      <c r="B7" s="417" t="s">
        <v>5</v>
      </c>
      <c r="C7" s="418"/>
      <c r="D7" s="418"/>
      <c r="E7" s="418"/>
      <c r="F7" s="429" t="s">
        <v>15</v>
      </c>
      <c r="G7" s="426" t="s">
        <v>23</v>
      </c>
      <c r="H7" s="421" t="s">
        <v>175</v>
      </c>
      <c r="I7" s="422"/>
      <c r="J7" s="421" t="s">
        <v>56</v>
      </c>
      <c r="K7" s="422"/>
      <c r="L7" s="424" t="s">
        <v>58</v>
      </c>
      <c r="M7" s="412" t="s">
        <v>6</v>
      </c>
      <c r="N7" s="170"/>
      <c r="O7" s="170"/>
      <c r="P7" s="170"/>
      <c r="Q7" s="170"/>
      <c r="R7" s="170"/>
    </row>
    <row r="8" spans="1:18" ht="18.75" customHeight="1" thickBot="1">
      <c r="A8" s="413"/>
      <c r="B8" s="419"/>
      <c r="C8" s="420"/>
      <c r="D8" s="420"/>
      <c r="E8" s="420"/>
      <c r="F8" s="430"/>
      <c r="G8" s="427"/>
      <c r="H8" s="274" t="s">
        <v>188</v>
      </c>
      <c r="I8" s="274" t="s">
        <v>57</v>
      </c>
      <c r="J8" s="274" t="s">
        <v>188</v>
      </c>
      <c r="K8" s="274" t="s">
        <v>57</v>
      </c>
      <c r="L8" s="425"/>
      <c r="M8" s="413"/>
      <c r="N8" s="170"/>
      <c r="O8" s="170"/>
      <c r="P8" s="170"/>
      <c r="Q8" s="170"/>
      <c r="R8" s="170"/>
    </row>
    <row r="9" spans="1:18" ht="18.75" customHeight="1" thickTop="1">
      <c r="A9" s="200"/>
      <c r="B9" s="414" t="s">
        <v>199</v>
      </c>
      <c r="C9" s="415"/>
      <c r="D9" s="415"/>
      <c r="E9" s="416"/>
      <c r="F9" s="201"/>
      <c r="G9" s="202"/>
      <c r="H9" s="275"/>
      <c r="I9" s="275"/>
      <c r="J9" s="276"/>
      <c r="K9" s="275"/>
      <c r="L9" s="203"/>
      <c r="M9" s="202"/>
      <c r="N9" s="170"/>
      <c r="O9" s="170"/>
      <c r="P9" s="170"/>
      <c r="Q9" s="170"/>
      <c r="R9" s="170"/>
    </row>
    <row r="10" spans="1:18" ht="18.75" customHeight="1">
      <c r="A10" s="200"/>
      <c r="B10" s="385" t="s">
        <v>54</v>
      </c>
      <c r="C10" s="386"/>
      <c r="D10" s="386"/>
      <c r="E10" s="387"/>
      <c r="F10" s="201"/>
      <c r="G10" s="202"/>
      <c r="H10" s="275"/>
      <c r="I10" s="275"/>
      <c r="J10" s="276"/>
      <c r="K10" s="275"/>
      <c r="L10" s="203"/>
      <c r="M10" s="202"/>
      <c r="N10" s="170"/>
      <c r="O10" s="170"/>
      <c r="P10" s="170"/>
      <c r="Q10" s="170"/>
      <c r="R10" s="170"/>
    </row>
    <row r="11" spans="1:18" ht="18.75" customHeight="1">
      <c r="A11" s="204">
        <v>1</v>
      </c>
      <c r="B11" s="406" t="s">
        <v>115</v>
      </c>
      <c r="C11" s="407"/>
      <c r="D11" s="407"/>
      <c r="E11" s="408"/>
      <c r="F11" s="208"/>
      <c r="G11" s="209" t="s">
        <v>51</v>
      </c>
      <c r="H11" s="211"/>
      <c r="I11" s="211"/>
      <c r="J11" s="211"/>
      <c r="K11" s="211"/>
      <c r="L11" s="211"/>
      <c r="M11" s="209"/>
      <c r="N11" s="170"/>
      <c r="O11" s="170"/>
      <c r="P11" s="170"/>
      <c r="Q11" s="170"/>
      <c r="R11" s="170"/>
    </row>
    <row r="12" spans="1:18" ht="18.75" customHeight="1">
      <c r="A12" s="204">
        <v>2</v>
      </c>
      <c r="B12" s="406" t="s">
        <v>116</v>
      </c>
      <c r="C12" s="407"/>
      <c r="D12" s="407"/>
      <c r="E12" s="408"/>
      <c r="F12" s="208"/>
      <c r="G12" s="209" t="s">
        <v>51</v>
      </c>
      <c r="H12" s="211"/>
      <c r="I12" s="211"/>
      <c r="J12" s="211"/>
      <c r="K12" s="211"/>
      <c r="L12" s="211"/>
      <c r="M12" s="209"/>
      <c r="N12" s="170"/>
      <c r="O12" s="170"/>
      <c r="P12" s="170"/>
      <c r="Q12" s="170"/>
      <c r="R12" s="170"/>
    </row>
    <row r="13" spans="1:18" ht="18.75" customHeight="1">
      <c r="A13" s="204">
        <v>3</v>
      </c>
      <c r="B13" s="406" t="s">
        <v>117</v>
      </c>
      <c r="C13" s="407"/>
      <c r="D13" s="407"/>
      <c r="E13" s="408"/>
      <c r="F13" s="208"/>
      <c r="G13" s="209" t="s">
        <v>51</v>
      </c>
      <c r="H13" s="211"/>
      <c r="I13" s="211"/>
      <c r="J13" s="211"/>
      <c r="K13" s="211"/>
      <c r="L13" s="211"/>
      <c r="M13" s="209"/>
      <c r="N13" s="170"/>
      <c r="O13" s="170"/>
      <c r="P13" s="170"/>
      <c r="Q13" s="170"/>
      <c r="R13" s="170"/>
    </row>
    <row r="14" spans="1:18" ht="18.75" customHeight="1">
      <c r="A14" s="204">
        <v>4</v>
      </c>
      <c r="B14" s="406" t="s">
        <v>118</v>
      </c>
      <c r="C14" s="407"/>
      <c r="D14" s="407"/>
      <c r="E14" s="408"/>
      <c r="F14" s="208"/>
      <c r="G14" s="209" t="s">
        <v>51</v>
      </c>
      <c r="H14" s="211"/>
      <c r="I14" s="211"/>
      <c r="J14" s="211"/>
      <c r="K14" s="211"/>
      <c r="L14" s="211"/>
      <c r="M14" s="209"/>
      <c r="N14" s="170"/>
      <c r="O14" s="170"/>
      <c r="P14" s="170"/>
      <c r="Q14" s="170"/>
      <c r="R14" s="170"/>
    </row>
    <row r="15" spans="1:18" ht="18.75" customHeight="1">
      <c r="A15" s="204">
        <v>5</v>
      </c>
      <c r="B15" s="406" t="s">
        <v>119</v>
      </c>
      <c r="C15" s="407"/>
      <c r="D15" s="407"/>
      <c r="E15" s="408"/>
      <c r="F15" s="208"/>
      <c r="G15" s="209" t="s">
        <v>51</v>
      </c>
      <c r="H15" s="211"/>
      <c r="I15" s="211"/>
      <c r="J15" s="211"/>
      <c r="K15" s="211"/>
      <c r="L15" s="211"/>
      <c r="M15" s="209"/>
      <c r="N15" s="170"/>
      <c r="O15" s="170"/>
      <c r="P15" s="170"/>
      <c r="Q15" s="170"/>
      <c r="R15" s="170"/>
    </row>
    <row r="16" spans="1:18" ht="18.75" customHeight="1">
      <c r="A16" s="204">
        <v>6</v>
      </c>
      <c r="B16" s="406" t="s">
        <v>120</v>
      </c>
      <c r="C16" s="407"/>
      <c r="D16" s="407"/>
      <c r="E16" s="408"/>
      <c r="F16" s="208"/>
      <c r="G16" s="209" t="s">
        <v>51</v>
      </c>
      <c r="H16" s="211"/>
      <c r="I16" s="211"/>
      <c r="J16" s="211"/>
      <c r="K16" s="211"/>
      <c r="L16" s="211"/>
      <c r="M16" s="209"/>
      <c r="N16" s="170"/>
      <c r="O16" s="170"/>
      <c r="P16" s="170"/>
      <c r="Q16" s="170"/>
      <c r="R16" s="170"/>
    </row>
    <row r="17" spans="1:18" ht="18.75" customHeight="1">
      <c r="A17" s="204">
        <v>7</v>
      </c>
      <c r="B17" s="406" t="s">
        <v>121</v>
      </c>
      <c r="C17" s="407"/>
      <c r="D17" s="407"/>
      <c r="E17" s="408"/>
      <c r="F17" s="208"/>
      <c r="G17" s="209" t="s">
        <v>51</v>
      </c>
      <c r="H17" s="211"/>
      <c r="I17" s="211"/>
      <c r="J17" s="211"/>
      <c r="K17" s="211"/>
      <c r="L17" s="211"/>
      <c r="M17" s="209"/>
      <c r="N17" s="170"/>
      <c r="O17" s="170"/>
      <c r="P17" s="170"/>
      <c r="Q17" s="170"/>
      <c r="R17" s="170"/>
    </row>
    <row r="18" spans="1:18" s="9" customFormat="1" ht="18.75" customHeight="1">
      <c r="A18" s="294"/>
      <c r="B18" s="382" t="s">
        <v>195</v>
      </c>
      <c r="C18" s="383"/>
      <c r="D18" s="383"/>
      <c r="E18" s="384"/>
      <c r="F18" s="296"/>
      <c r="G18" s="297"/>
      <c r="H18" s="298"/>
      <c r="I18" s="298"/>
      <c r="J18" s="299"/>
      <c r="K18" s="298"/>
      <c r="L18" s="298"/>
      <c r="M18" s="297"/>
      <c r="N18" s="300"/>
      <c r="O18" s="300"/>
      <c r="P18" s="300"/>
      <c r="Q18" s="300"/>
      <c r="R18" s="300"/>
    </row>
    <row r="19" spans="1:18" ht="18.75" customHeight="1">
      <c r="A19" s="200"/>
      <c r="B19" s="385" t="s">
        <v>62</v>
      </c>
      <c r="C19" s="386"/>
      <c r="D19" s="386"/>
      <c r="E19" s="387"/>
      <c r="F19" s="201"/>
      <c r="G19" s="202"/>
      <c r="H19" s="275"/>
      <c r="I19" s="275"/>
      <c r="J19" s="276"/>
      <c r="K19" s="275"/>
      <c r="L19" s="203"/>
      <c r="M19" s="202"/>
      <c r="N19" s="170"/>
      <c r="O19" s="170"/>
      <c r="P19" s="170"/>
      <c r="Q19" s="170"/>
      <c r="R19" s="170"/>
    </row>
    <row r="20" spans="1:18" ht="18.75" customHeight="1">
      <c r="A20" s="204">
        <v>1</v>
      </c>
      <c r="B20" s="406" t="s">
        <v>122</v>
      </c>
      <c r="C20" s="407"/>
      <c r="D20" s="407"/>
      <c r="E20" s="408"/>
      <c r="F20" s="208"/>
      <c r="G20" s="209" t="s">
        <v>51</v>
      </c>
      <c r="H20" s="211"/>
      <c r="I20" s="211"/>
      <c r="J20" s="211"/>
      <c r="K20" s="211"/>
      <c r="L20" s="211"/>
      <c r="M20" s="209"/>
      <c r="N20" s="170"/>
      <c r="O20" s="170"/>
      <c r="P20" s="170"/>
      <c r="Q20" s="170"/>
      <c r="R20" s="170"/>
    </row>
    <row r="21" spans="1:18" ht="18.75" customHeight="1">
      <c r="A21" s="204">
        <v>2</v>
      </c>
      <c r="B21" s="406" t="s">
        <v>123</v>
      </c>
      <c r="C21" s="407"/>
      <c r="D21" s="407"/>
      <c r="E21" s="408"/>
      <c r="F21" s="208"/>
      <c r="G21" s="209" t="s">
        <v>51</v>
      </c>
      <c r="H21" s="211"/>
      <c r="I21" s="211"/>
      <c r="J21" s="211"/>
      <c r="K21" s="211"/>
      <c r="L21" s="211"/>
      <c r="M21" s="209"/>
      <c r="N21" s="170"/>
      <c r="O21" s="170"/>
      <c r="P21" s="170"/>
      <c r="Q21" s="170"/>
      <c r="R21" s="170"/>
    </row>
    <row r="22" spans="1:18" s="9" customFormat="1" ht="18.75" customHeight="1">
      <c r="A22" s="294"/>
      <c r="B22" s="382" t="s">
        <v>196</v>
      </c>
      <c r="C22" s="383"/>
      <c r="D22" s="383"/>
      <c r="E22" s="384"/>
      <c r="F22" s="296"/>
      <c r="G22" s="297"/>
      <c r="H22" s="298"/>
      <c r="I22" s="298"/>
      <c r="J22" s="299"/>
      <c r="K22" s="298"/>
      <c r="L22" s="298"/>
      <c r="M22" s="297"/>
      <c r="N22" s="300"/>
      <c r="O22" s="300"/>
      <c r="P22" s="300"/>
      <c r="Q22" s="300"/>
      <c r="R22" s="300"/>
    </row>
    <row r="23" spans="1:18" ht="18.75" customHeight="1">
      <c r="A23" s="200"/>
      <c r="B23" s="385" t="s">
        <v>63</v>
      </c>
      <c r="C23" s="386"/>
      <c r="D23" s="386"/>
      <c r="E23" s="387"/>
      <c r="F23" s="201"/>
      <c r="G23" s="202"/>
      <c r="H23" s="275"/>
      <c r="I23" s="275"/>
      <c r="J23" s="276"/>
      <c r="K23" s="275"/>
      <c r="L23" s="203"/>
      <c r="M23" s="202"/>
      <c r="N23" s="170"/>
      <c r="O23" s="170"/>
      <c r="P23" s="170"/>
      <c r="Q23" s="170"/>
      <c r="R23" s="170"/>
    </row>
    <row r="24" spans="1:18" ht="18.75" customHeight="1">
      <c r="A24" s="204">
        <v>1</v>
      </c>
      <c r="B24" s="406" t="s">
        <v>124</v>
      </c>
      <c r="C24" s="407"/>
      <c r="D24" s="407"/>
      <c r="E24" s="408"/>
      <c r="F24" s="208"/>
      <c r="G24" s="209" t="s">
        <v>51</v>
      </c>
      <c r="H24" s="211"/>
      <c r="I24" s="211"/>
      <c r="J24" s="211"/>
      <c r="K24" s="211"/>
      <c r="L24" s="211"/>
      <c r="M24" s="209"/>
      <c r="N24" s="170"/>
      <c r="O24" s="170"/>
      <c r="P24" s="170"/>
      <c r="Q24" s="170"/>
      <c r="R24" s="170"/>
    </row>
    <row r="25" spans="1:18" ht="18.75" customHeight="1">
      <c r="A25" s="279">
        <v>2</v>
      </c>
      <c r="B25" s="409" t="s">
        <v>125</v>
      </c>
      <c r="C25" s="410"/>
      <c r="D25" s="410"/>
      <c r="E25" s="411"/>
      <c r="F25" s="280"/>
      <c r="G25" s="281" t="s">
        <v>51</v>
      </c>
      <c r="H25" s="282"/>
      <c r="I25" s="211"/>
      <c r="J25" s="211"/>
      <c r="K25" s="211"/>
      <c r="L25" s="211"/>
      <c r="M25" s="281"/>
      <c r="N25" s="170"/>
      <c r="O25" s="170"/>
      <c r="P25" s="170"/>
      <c r="Q25" s="170"/>
      <c r="R25" s="170"/>
    </row>
    <row r="26" spans="1:18" s="9" customFormat="1" ht="18.75" customHeight="1">
      <c r="A26" s="212"/>
      <c r="B26" s="382" t="s">
        <v>197</v>
      </c>
      <c r="C26" s="383"/>
      <c r="D26" s="383"/>
      <c r="E26" s="384"/>
      <c r="F26" s="213"/>
      <c r="G26" s="214"/>
      <c r="H26" s="215"/>
      <c r="I26" s="298"/>
      <c r="J26" s="299"/>
      <c r="K26" s="298"/>
      <c r="L26" s="298"/>
      <c r="M26" s="214"/>
      <c r="N26" s="300"/>
      <c r="O26" s="300"/>
      <c r="P26" s="300"/>
      <c r="Q26" s="300"/>
      <c r="R26" s="300"/>
    </row>
    <row r="27" spans="1:18" ht="18.75" customHeight="1">
      <c r="A27" s="204"/>
      <c r="B27" s="406"/>
      <c r="C27" s="407"/>
      <c r="D27" s="407"/>
      <c r="E27" s="408"/>
      <c r="F27" s="208"/>
      <c r="G27" s="209"/>
      <c r="H27" s="211"/>
      <c r="I27" s="211"/>
      <c r="J27" s="211"/>
      <c r="K27" s="211"/>
      <c r="L27" s="314"/>
      <c r="M27" s="209"/>
      <c r="N27" s="170"/>
      <c r="O27" s="170"/>
      <c r="P27" s="170"/>
      <c r="Q27" s="170"/>
      <c r="R27" s="170"/>
    </row>
    <row r="28" spans="1:18" ht="18.75" customHeight="1" thickBot="1">
      <c r="A28" s="279"/>
      <c r="B28" s="409"/>
      <c r="C28" s="410"/>
      <c r="D28" s="410"/>
      <c r="E28" s="411"/>
      <c r="F28" s="280"/>
      <c r="G28" s="281"/>
      <c r="H28" s="282"/>
      <c r="I28" s="282"/>
      <c r="J28" s="282"/>
      <c r="K28" s="282"/>
      <c r="L28" s="282"/>
      <c r="M28" s="281"/>
      <c r="N28" s="170"/>
      <c r="O28" s="170"/>
      <c r="P28" s="170"/>
      <c r="Q28" s="170"/>
      <c r="R28" s="170"/>
    </row>
    <row r="29" spans="1:18" ht="18.75" customHeight="1" thickBot="1" thickTop="1">
      <c r="A29" s="403" t="s">
        <v>189</v>
      </c>
      <c r="B29" s="404"/>
      <c r="C29" s="404"/>
      <c r="D29" s="404"/>
      <c r="E29" s="404"/>
      <c r="F29" s="404"/>
      <c r="G29" s="404"/>
      <c r="H29" s="405"/>
      <c r="I29" s="223">
        <f>I18+I22+I26</f>
        <v>0</v>
      </c>
      <c r="J29" s="223"/>
      <c r="K29" s="223">
        <f>K18+K22+K26</f>
        <v>0</v>
      </c>
      <c r="L29" s="223">
        <f>L18+L22+L26</f>
        <v>0</v>
      </c>
      <c r="M29" s="224"/>
      <c r="N29" s="170"/>
      <c r="O29" s="170"/>
      <c r="P29" s="170"/>
      <c r="Q29" s="170"/>
      <c r="R29" s="170"/>
    </row>
    <row r="30" spans="1:18" ht="24" thickTop="1">
      <c r="A30" s="423" t="s">
        <v>187</v>
      </c>
      <c r="B30" s="423"/>
      <c r="C30" s="423"/>
      <c r="D30" s="423"/>
      <c r="E30" s="423"/>
      <c r="F30" s="423"/>
      <c r="G30" s="423"/>
      <c r="H30" s="423"/>
      <c r="I30" s="423"/>
      <c r="J30" s="423"/>
      <c r="K30" s="423"/>
      <c r="L30" s="423"/>
      <c r="M30" s="423"/>
      <c r="N30" s="170"/>
      <c r="O30" s="170"/>
      <c r="P30" s="170"/>
      <c r="Q30" s="170"/>
      <c r="R30" s="170"/>
    </row>
    <row r="31" spans="1:18" ht="18.75" customHeight="1">
      <c r="A31" s="388" t="s">
        <v>263</v>
      </c>
      <c r="B31" s="388"/>
      <c r="C31" s="428" t="str">
        <f>+C2</f>
        <v>แบบโรงอาหารขนาดกลาง 500 ที่นั่ง</v>
      </c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170"/>
      <c r="O31" s="170"/>
      <c r="P31" s="170"/>
      <c r="Q31" s="170"/>
      <c r="R31" s="170"/>
    </row>
    <row r="32" spans="1:18" ht="18.75" customHeight="1" thickBot="1">
      <c r="A32" s="388" t="s">
        <v>1</v>
      </c>
      <c r="B32" s="388"/>
      <c r="C32" s="388"/>
      <c r="D32" s="428" t="str">
        <f>+D3</f>
        <v>โรงเรียนหนองนาคำวิทยาคม</v>
      </c>
      <c r="E32" s="428"/>
      <c r="F32" s="428"/>
      <c r="G32" s="428"/>
      <c r="H32" s="428"/>
      <c r="I32" s="197" t="s">
        <v>11</v>
      </c>
      <c r="J32" s="433" t="str">
        <f>+J3</f>
        <v>ขอนแก่น</v>
      </c>
      <c r="K32" s="433"/>
      <c r="L32" s="433"/>
      <c r="M32" s="433"/>
      <c r="N32" s="170"/>
      <c r="O32" s="170"/>
      <c r="P32" s="170"/>
      <c r="Q32" s="170"/>
      <c r="R32" s="170"/>
    </row>
    <row r="33" spans="1:18" ht="18.75" customHeight="1" thickTop="1">
      <c r="A33" s="412" t="s">
        <v>4</v>
      </c>
      <c r="B33" s="417" t="s">
        <v>5</v>
      </c>
      <c r="C33" s="418"/>
      <c r="D33" s="418"/>
      <c r="E33" s="418"/>
      <c r="F33" s="429" t="s">
        <v>15</v>
      </c>
      <c r="G33" s="426" t="s">
        <v>23</v>
      </c>
      <c r="H33" s="421" t="s">
        <v>175</v>
      </c>
      <c r="I33" s="422"/>
      <c r="J33" s="421" t="s">
        <v>56</v>
      </c>
      <c r="K33" s="422"/>
      <c r="L33" s="424" t="s">
        <v>58</v>
      </c>
      <c r="M33" s="412" t="s">
        <v>6</v>
      </c>
      <c r="N33" s="170"/>
      <c r="O33" s="170"/>
      <c r="P33" s="170"/>
      <c r="Q33" s="170"/>
      <c r="R33" s="170"/>
    </row>
    <row r="34" spans="1:18" ht="18.75" customHeight="1" thickBot="1">
      <c r="A34" s="413"/>
      <c r="B34" s="419"/>
      <c r="C34" s="420"/>
      <c r="D34" s="420"/>
      <c r="E34" s="420"/>
      <c r="F34" s="430"/>
      <c r="G34" s="427"/>
      <c r="H34" s="274" t="s">
        <v>188</v>
      </c>
      <c r="I34" s="274" t="s">
        <v>57</v>
      </c>
      <c r="J34" s="274" t="s">
        <v>188</v>
      </c>
      <c r="K34" s="274" t="s">
        <v>57</v>
      </c>
      <c r="L34" s="425"/>
      <c r="M34" s="413"/>
      <c r="N34" s="170"/>
      <c r="O34" s="170"/>
      <c r="P34" s="170"/>
      <c r="Q34" s="170"/>
      <c r="R34" s="170"/>
    </row>
    <row r="35" spans="1:18" ht="18.75" customHeight="1" thickTop="1">
      <c r="A35" s="200"/>
      <c r="B35" s="414" t="s">
        <v>114</v>
      </c>
      <c r="C35" s="415"/>
      <c r="D35" s="415"/>
      <c r="E35" s="416"/>
      <c r="F35" s="201"/>
      <c r="G35" s="202"/>
      <c r="H35" s="275"/>
      <c r="I35" s="275"/>
      <c r="J35" s="276"/>
      <c r="K35" s="275"/>
      <c r="L35" s="275"/>
      <c r="M35" s="202"/>
      <c r="N35" s="170"/>
      <c r="O35" s="170"/>
      <c r="P35" s="170"/>
      <c r="Q35" s="170"/>
      <c r="R35" s="170"/>
    </row>
    <row r="36" spans="1:18" ht="18.75" customHeight="1">
      <c r="A36" s="240"/>
      <c r="B36" s="392" t="s">
        <v>54</v>
      </c>
      <c r="C36" s="376"/>
      <c r="D36" s="376"/>
      <c r="E36" s="377"/>
      <c r="F36" s="208"/>
      <c r="G36" s="209"/>
      <c r="H36" s="211"/>
      <c r="I36" s="211"/>
      <c r="J36" s="315"/>
      <c r="K36" s="211"/>
      <c r="L36" s="211"/>
      <c r="M36" s="209"/>
      <c r="N36" s="170"/>
      <c r="O36" s="170"/>
      <c r="P36" s="170"/>
      <c r="Q36" s="170"/>
      <c r="R36" s="170"/>
    </row>
    <row r="37" spans="1:18" ht="18.75" customHeight="1">
      <c r="A37" s="234">
        <v>1</v>
      </c>
      <c r="B37" s="392" t="s">
        <v>126</v>
      </c>
      <c r="C37" s="376"/>
      <c r="D37" s="376"/>
      <c r="E37" s="377"/>
      <c r="F37" s="237"/>
      <c r="G37" s="238"/>
      <c r="H37" s="210"/>
      <c r="I37" s="277"/>
      <c r="J37" s="292"/>
      <c r="K37" s="277"/>
      <c r="L37" s="210"/>
      <c r="M37" s="239"/>
      <c r="N37" s="170"/>
      <c r="O37" s="170"/>
      <c r="P37" s="170"/>
      <c r="Q37" s="170"/>
      <c r="R37" s="170"/>
    </row>
    <row r="38" spans="1:18" ht="18.75" customHeight="1">
      <c r="A38" s="240"/>
      <c r="B38" s="301">
        <v>1.1</v>
      </c>
      <c r="C38" s="376" t="s">
        <v>55</v>
      </c>
      <c r="D38" s="376"/>
      <c r="E38" s="377"/>
      <c r="F38" s="237"/>
      <c r="G38" s="238"/>
      <c r="H38" s="210"/>
      <c r="I38" s="277"/>
      <c r="J38" s="292"/>
      <c r="K38" s="277"/>
      <c r="L38" s="210"/>
      <c r="M38" s="239"/>
      <c r="N38" s="170"/>
      <c r="O38" s="170"/>
      <c r="P38" s="170"/>
      <c r="Q38" s="170"/>
      <c r="R38" s="170"/>
    </row>
    <row r="39" spans="1:18" ht="18.75" customHeight="1">
      <c r="A39" s="316"/>
      <c r="B39" s="317"/>
      <c r="C39" s="242" t="s">
        <v>7</v>
      </c>
      <c r="D39" s="374" t="s">
        <v>339</v>
      </c>
      <c r="E39" s="375"/>
      <c r="F39" s="245">
        <v>290</v>
      </c>
      <c r="G39" s="320" t="s">
        <v>25</v>
      </c>
      <c r="H39" s="210"/>
      <c r="I39" s="277"/>
      <c r="J39" s="293"/>
      <c r="K39" s="277"/>
      <c r="L39" s="210"/>
      <c r="M39" s="278"/>
      <c r="N39" s="170"/>
      <c r="O39" s="170"/>
      <c r="P39" s="170"/>
      <c r="Q39" s="170"/>
      <c r="R39" s="170"/>
    </row>
    <row r="40" spans="1:18" ht="18.75" customHeight="1">
      <c r="A40" s="316"/>
      <c r="B40" s="317"/>
      <c r="C40" s="242" t="s">
        <v>7</v>
      </c>
      <c r="D40" s="374" t="s">
        <v>24</v>
      </c>
      <c r="E40" s="375"/>
      <c r="F40" s="245">
        <v>30</v>
      </c>
      <c r="G40" s="320" t="s">
        <v>25</v>
      </c>
      <c r="H40" s="210"/>
      <c r="I40" s="277"/>
      <c r="J40" s="293"/>
      <c r="K40" s="277"/>
      <c r="L40" s="210"/>
      <c r="M40" s="278"/>
      <c r="N40" s="170"/>
      <c r="O40" s="170"/>
      <c r="P40" s="170"/>
      <c r="Q40" s="170"/>
      <c r="R40" s="170"/>
    </row>
    <row r="41" spans="1:18" ht="18.75" customHeight="1">
      <c r="A41" s="316"/>
      <c r="B41" s="317"/>
      <c r="C41" s="242" t="s">
        <v>7</v>
      </c>
      <c r="D41" s="374" t="s">
        <v>26</v>
      </c>
      <c r="E41" s="375"/>
      <c r="F41" s="245">
        <v>2</v>
      </c>
      <c r="G41" s="320" t="s">
        <v>25</v>
      </c>
      <c r="H41" s="210"/>
      <c r="I41" s="277"/>
      <c r="J41" s="293"/>
      <c r="K41" s="277"/>
      <c r="L41" s="210"/>
      <c r="M41" s="278"/>
      <c r="N41" s="170"/>
      <c r="O41" s="170"/>
      <c r="P41" s="170"/>
      <c r="Q41" s="170"/>
      <c r="R41" s="170"/>
    </row>
    <row r="42" spans="1:18" ht="18.75" customHeight="1">
      <c r="A42" s="316"/>
      <c r="B42" s="317"/>
      <c r="C42" s="242" t="s">
        <v>7</v>
      </c>
      <c r="D42" s="374" t="s">
        <v>27</v>
      </c>
      <c r="E42" s="375"/>
      <c r="F42" s="245">
        <v>1</v>
      </c>
      <c r="G42" s="320" t="s">
        <v>25</v>
      </c>
      <c r="H42" s="210"/>
      <c r="I42" s="277"/>
      <c r="J42" s="293"/>
      <c r="K42" s="277"/>
      <c r="L42" s="210"/>
      <c r="M42" s="278"/>
      <c r="N42" s="170"/>
      <c r="O42" s="170"/>
      <c r="P42" s="170"/>
      <c r="Q42" s="170"/>
      <c r="R42" s="170"/>
    </row>
    <row r="43" spans="1:18" ht="18.75" customHeight="1">
      <c r="A43" s="316"/>
      <c r="B43" s="317"/>
      <c r="C43" s="242" t="s">
        <v>7</v>
      </c>
      <c r="D43" s="374" t="s">
        <v>28</v>
      </c>
      <c r="E43" s="375"/>
      <c r="F43" s="245">
        <v>10</v>
      </c>
      <c r="G43" s="320" t="s">
        <v>25</v>
      </c>
      <c r="H43" s="210"/>
      <c r="I43" s="321"/>
      <c r="J43" s="293"/>
      <c r="K43" s="321"/>
      <c r="L43" s="322"/>
      <c r="M43" s="278"/>
      <c r="N43" s="170"/>
      <c r="O43" s="170"/>
      <c r="P43" s="170"/>
      <c r="Q43" s="170"/>
      <c r="R43" s="170"/>
    </row>
    <row r="44" spans="1:18" ht="18.75" customHeight="1">
      <c r="A44" s="240"/>
      <c r="B44" s="317"/>
      <c r="C44" s="242"/>
      <c r="D44" s="390" t="s">
        <v>163</v>
      </c>
      <c r="E44" s="391"/>
      <c r="F44" s="325"/>
      <c r="G44" s="326"/>
      <c r="H44" s="327"/>
      <c r="I44" s="328"/>
      <c r="J44" s="329"/>
      <c r="K44" s="328"/>
      <c r="L44" s="327"/>
      <c r="M44" s="278"/>
      <c r="N44" s="170"/>
      <c r="O44" s="170"/>
      <c r="P44" s="170"/>
      <c r="Q44" s="170"/>
      <c r="R44" s="170"/>
    </row>
    <row r="45" spans="1:18" ht="18.75" customHeight="1">
      <c r="A45" s="316"/>
      <c r="B45" s="330">
        <v>1.2</v>
      </c>
      <c r="C45" s="376" t="s">
        <v>29</v>
      </c>
      <c r="D45" s="376"/>
      <c r="E45" s="377"/>
      <c r="F45" s="245"/>
      <c r="G45" s="331"/>
      <c r="H45" s="210"/>
      <c r="I45" s="332"/>
      <c r="J45" s="292"/>
      <c r="K45" s="332"/>
      <c r="L45" s="333"/>
      <c r="M45" s="239"/>
      <c r="N45" s="170"/>
      <c r="O45" s="170"/>
      <c r="P45" s="170"/>
      <c r="Q45" s="170"/>
      <c r="R45" s="170"/>
    </row>
    <row r="46" spans="1:18" ht="18.75" customHeight="1">
      <c r="A46" s="316"/>
      <c r="B46" s="317"/>
      <c r="C46" s="242" t="s">
        <v>7</v>
      </c>
      <c r="D46" s="374" t="s">
        <v>145</v>
      </c>
      <c r="E46" s="375"/>
      <c r="F46" s="245">
        <v>40</v>
      </c>
      <c r="G46" s="320" t="s">
        <v>30</v>
      </c>
      <c r="H46" s="210"/>
      <c r="I46" s="277"/>
      <c r="J46" s="293"/>
      <c r="K46" s="277"/>
      <c r="L46" s="210"/>
      <c r="M46" s="278"/>
      <c r="N46" s="170"/>
      <c r="O46" s="170"/>
      <c r="P46" s="170"/>
      <c r="Q46" s="170"/>
      <c r="R46" s="170"/>
    </row>
    <row r="47" spans="1:18" ht="18.75" customHeight="1">
      <c r="A47" s="316"/>
      <c r="B47" s="317"/>
      <c r="C47" s="242" t="s">
        <v>7</v>
      </c>
      <c r="D47" s="374" t="s">
        <v>31</v>
      </c>
      <c r="E47" s="375"/>
      <c r="F47" s="245">
        <v>40</v>
      </c>
      <c r="G47" s="320" t="s">
        <v>30</v>
      </c>
      <c r="H47" s="210"/>
      <c r="I47" s="277"/>
      <c r="J47" s="293"/>
      <c r="K47" s="277"/>
      <c r="L47" s="210"/>
      <c r="M47" s="278"/>
      <c r="N47" s="170"/>
      <c r="O47" s="170"/>
      <c r="P47" s="170"/>
      <c r="Q47" s="170"/>
      <c r="R47" s="170"/>
    </row>
    <row r="48" spans="1:18" ht="18.75" customHeight="1">
      <c r="A48" s="316"/>
      <c r="B48" s="317"/>
      <c r="C48" s="242" t="s">
        <v>7</v>
      </c>
      <c r="D48" s="374" t="s">
        <v>32</v>
      </c>
      <c r="E48" s="375"/>
      <c r="F48" s="245">
        <v>2</v>
      </c>
      <c r="G48" s="320" t="s">
        <v>33</v>
      </c>
      <c r="H48" s="210"/>
      <c r="I48" s="277"/>
      <c r="J48" s="293"/>
      <c r="K48" s="277"/>
      <c r="L48" s="210"/>
      <c r="M48" s="278"/>
      <c r="N48" s="170"/>
      <c r="O48" s="170"/>
      <c r="P48" s="170"/>
      <c r="Q48" s="170"/>
      <c r="R48" s="170"/>
    </row>
    <row r="49" spans="1:18" ht="18.75" customHeight="1">
      <c r="A49" s="240"/>
      <c r="B49" s="317"/>
      <c r="C49" s="242"/>
      <c r="D49" s="390" t="s">
        <v>164</v>
      </c>
      <c r="E49" s="391"/>
      <c r="F49" s="325"/>
      <c r="G49" s="326"/>
      <c r="H49" s="327"/>
      <c r="I49" s="328"/>
      <c r="J49" s="329"/>
      <c r="K49" s="328"/>
      <c r="L49" s="327"/>
      <c r="M49" s="278"/>
      <c r="N49" s="170"/>
      <c r="O49" s="170"/>
      <c r="P49" s="170"/>
      <c r="Q49" s="170"/>
      <c r="R49" s="170"/>
    </row>
    <row r="50" spans="1:18" ht="18.75" customHeight="1">
      <c r="A50" s="316"/>
      <c r="B50" s="330">
        <v>1.3</v>
      </c>
      <c r="C50" s="376" t="s">
        <v>34</v>
      </c>
      <c r="D50" s="376"/>
      <c r="E50" s="377"/>
      <c r="F50" s="245"/>
      <c r="G50" s="331"/>
      <c r="H50" s="210"/>
      <c r="I50" s="277"/>
      <c r="J50" s="292"/>
      <c r="K50" s="277"/>
      <c r="L50" s="210"/>
      <c r="M50" s="239"/>
      <c r="N50" s="170"/>
      <c r="O50" s="170"/>
      <c r="P50" s="170"/>
      <c r="Q50" s="170"/>
      <c r="R50" s="170"/>
    </row>
    <row r="51" spans="1:18" ht="18.75" customHeight="1">
      <c r="A51" s="316"/>
      <c r="B51" s="317"/>
      <c r="C51" s="242" t="s">
        <v>7</v>
      </c>
      <c r="D51" s="374" t="s">
        <v>280</v>
      </c>
      <c r="E51" s="375"/>
      <c r="F51" s="245">
        <v>1000</v>
      </c>
      <c r="G51" s="320" t="s">
        <v>35</v>
      </c>
      <c r="H51" s="210"/>
      <c r="I51" s="277"/>
      <c r="J51" s="293"/>
      <c r="K51" s="277"/>
      <c r="L51" s="210"/>
      <c r="M51" s="278"/>
      <c r="N51" s="170"/>
      <c r="O51" s="170"/>
      <c r="P51" s="170"/>
      <c r="Q51" s="170"/>
      <c r="R51" s="170"/>
    </row>
    <row r="52" spans="1:18" ht="18.75" customHeight="1">
      <c r="A52" s="240"/>
      <c r="B52" s="317"/>
      <c r="C52" s="242" t="s">
        <v>7</v>
      </c>
      <c r="D52" s="374" t="s">
        <v>38</v>
      </c>
      <c r="E52" s="375"/>
      <c r="F52" s="245">
        <v>375</v>
      </c>
      <c r="G52" s="320" t="s">
        <v>35</v>
      </c>
      <c r="H52" s="210"/>
      <c r="I52" s="277"/>
      <c r="J52" s="293"/>
      <c r="K52" s="277"/>
      <c r="L52" s="210"/>
      <c r="M52" s="278"/>
      <c r="N52" s="170"/>
      <c r="O52" s="170"/>
      <c r="P52" s="170"/>
      <c r="Q52" s="170"/>
      <c r="R52" s="170"/>
    </row>
    <row r="53" spans="1:18" ht="18.75" customHeight="1">
      <c r="A53" s="240"/>
      <c r="B53" s="317"/>
      <c r="C53" s="242" t="s">
        <v>7</v>
      </c>
      <c r="D53" s="374" t="s">
        <v>39</v>
      </c>
      <c r="E53" s="375"/>
      <c r="F53" s="245">
        <v>152</v>
      </c>
      <c r="G53" s="320" t="s">
        <v>30</v>
      </c>
      <c r="H53" s="210"/>
      <c r="I53" s="277"/>
      <c r="J53" s="293"/>
      <c r="K53" s="277"/>
      <c r="L53" s="210"/>
      <c r="M53" s="278"/>
      <c r="N53" s="170"/>
      <c r="O53" s="170"/>
      <c r="P53" s="170"/>
      <c r="Q53" s="170"/>
      <c r="R53" s="170"/>
    </row>
    <row r="54" spans="1:18" ht="18.75" customHeight="1">
      <c r="A54" s="240"/>
      <c r="B54" s="317"/>
      <c r="C54" s="242" t="s">
        <v>7</v>
      </c>
      <c r="D54" s="374" t="s">
        <v>59</v>
      </c>
      <c r="E54" s="375"/>
      <c r="F54" s="245">
        <v>312</v>
      </c>
      <c r="G54" s="320" t="s">
        <v>40</v>
      </c>
      <c r="H54" s="210"/>
      <c r="I54" s="277"/>
      <c r="J54" s="293"/>
      <c r="K54" s="277"/>
      <c r="L54" s="210"/>
      <c r="M54" s="278"/>
      <c r="N54" s="170"/>
      <c r="O54" s="170"/>
      <c r="P54" s="170"/>
      <c r="Q54" s="170"/>
      <c r="R54" s="170"/>
    </row>
    <row r="55" spans="1:18" ht="18.75" customHeight="1">
      <c r="A55" s="316"/>
      <c r="B55" s="317"/>
      <c r="C55" s="242" t="s">
        <v>7</v>
      </c>
      <c r="D55" s="374" t="s">
        <v>36</v>
      </c>
      <c r="E55" s="375"/>
      <c r="F55" s="245">
        <v>1250</v>
      </c>
      <c r="G55" s="320" t="s">
        <v>37</v>
      </c>
      <c r="H55" s="210"/>
      <c r="I55" s="277"/>
      <c r="J55" s="293"/>
      <c r="K55" s="277"/>
      <c r="L55" s="210"/>
      <c r="M55" s="278"/>
      <c r="N55" s="170"/>
      <c r="O55" s="170"/>
      <c r="P55" s="170"/>
      <c r="Q55" s="170"/>
      <c r="R55" s="170"/>
    </row>
    <row r="56" spans="1:18" ht="18.75" customHeight="1">
      <c r="A56" s="240"/>
      <c r="B56" s="317"/>
      <c r="C56" s="242"/>
      <c r="D56" s="390" t="s">
        <v>278</v>
      </c>
      <c r="E56" s="391"/>
      <c r="F56" s="325"/>
      <c r="G56" s="334"/>
      <c r="H56" s="327"/>
      <c r="I56" s="328"/>
      <c r="J56" s="329"/>
      <c r="K56" s="328"/>
      <c r="L56" s="328"/>
      <c r="M56" s="278"/>
      <c r="N56" s="170"/>
      <c r="O56" s="170"/>
      <c r="P56" s="170"/>
      <c r="Q56" s="170"/>
      <c r="R56" s="170"/>
    </row>
    <row r="57" spans="1:18" ht="18.75" customHeight="1">
      <c r="A57" s="240"/>
      <c r="B57" s="317"/>
      <c r="C57" s="242"/>
      <c r="D57" s="323"/>
      <c r="E57" s="324"/>
      <c r="F57" s="325"/>
      <c r="G57" s="334"/>
      <c r="H57" s="327"/>
      <c r="I57" s="328"/>
      <c r="J57" s="335"/>
      <c r="K57" s="328"/>
      <c r="L57" s="328"/>
      <c r="M57" s="278"/>
      <c r="N57" s="170"/>
      <c r="O57" s="170"/>
      <c r="P57" s="170"/>
      <c r="Q57" s="170"/>
      <c r="R57" s="170"/>
    </row>
    <row r="58" spans="1:18" ht="18.75" customHeight="1">
      <c r="A58" s="240"/>
      <c r="B58" s="317"/>
      <c r="C58" s="242"/>
      <c r="D58" s="323"/>
      <c r="E58" s="324"/>
      <c r="F58" s="325"/>
      <c r="G58" s="334"/>
      <c r="H58" s="327"/>
      <c r="I58" s="328"/>
      <c r="J58" s="335"/>
      <c r="K58" s="328"/>
      <c r="L58" s="328"/>
      <c r="M58" s="278"/>
      <c r="N58" s="170"/>
      <c r="O58" s="170"/>
      <c r="P58" s="170"/>
      <c r="Q58" s="170"/>
      <c r="R58" s="170"/>
    </row>
    <row r="59" spans="1:18" ht="18.75" customHeight="1">
      <c r="A59" s="240"/>
      <c r="B59" s="301">
        <v>1.4</v>
      </c>
      <c r="C59" s="376" t="s">
        <v>41</v>
      </c>
      <c r="D59" s="376"/>
      <c r="E59" s="377"/>
      <c r="F59" s="237"/>
      <c r="G59" s="238"/>
      <c r="H59" s="210"/>
      <c r="I59" s="277"/>
      <c r="J59" s="292"/>
      <c r="K59" s="277"/>
      <c r="L59" s="210"/>
      <c r="M59" s="239"/>
      <c r="N59" s="170"/>
      <c r="O59" s="170"/>
      <c r="P59" s="170"/>
      <c r="Q59" s="170"/>
      <c r="R59" s="170"/>
    </row>
    <row r="60" spans="1:18" ht="18.75" customHeight="1">
      <c r="A60" s="240"/>
      <c r="B60" s="317"/>
      <c r="C60" s="242" t="s">
        <v>7</v>
      </c>
      <c r="D60" s="374" t="s">
        <v>369</v>
      </c>
      <c r="E60" s="375"/>
      <c r="F60" s="245">
        <v>160</v>
      </c>
      <c r="G60" s="320" t="s">
        <v>25</v>
      </c>
      <c r="H60" s="210"/>
      <c r="I60" s="277"/>
      <c r="J60" s="293"/>
      <c r="K60" s="277"/>
      <c r="L60" s="210"/>
      <c r="M60" s="278"/>
      <c r="N60" s="170"/>
      <c r="O60" s="170"/>
      <c r="P60" s="170"/>
      <c r="Q60" s="170"/>
      <c r="R60" s="170"/>
    </row>
    <row r="61" spans="1:18" ht="18.75" customHeight="1">
      <c r="A61" s="240"/>
      <c r="B61" s="317"/>
      <c r="C61" s="242"/>
      <c r="D61" s="390" t="s">
        <v>165</v>
      </c>
      <c r="E61" s="391"/>
      <c r="F61" s="325"/>
      <c r="G61" s="326"/>
      <c r="H61" s="327"/>
      <c r="I61" s="328"/>
      <c r="J61" s="329"/>
      <c r="K61" s="328"/>
      <c r="L61" s="328"/>
      <c r="M61" s="278"/>
      <c r="N61" s="170"/>
      <c r="O61" s="170"/>
      <c r="P61" s="170"/>
      <c r="Q61" s="170"/>
      <c r="R61" s="170"/>
    </row>
    <row r="62" spans="1:18" ht="18.75" customHeight="1">
      <c r="A62" s="240"/>
      <c r="B62" s="301">
        <v>1.5</v>
      </c>
      <c r="C62" s="376" t="s">
        <v>42</v>
      </c>
      <c r="D62" s="376"/>
      <c r="E62" s="377"/>
      <c r="F62" s="237"/>
      <c r="G62" s="238"/>
      <c r="H62" s="210"/>
      <c r="I62" s="277"/>
      <c r="J62" s="292"/>
      <c r="K62" s="277"/>
      <c r="L62" s="210"/>
      <c r="M62" s="239"/>
      <c r="N62" s="170"/>
      <c r="O62" s="170"/>
      <c r="P62" s="170"/>
      <c r="Q62" s="170"/>
      <c r="R62" s="170"/>
    </row>
    <row r="63" spans="1:18" ht="18" customHeight="1">
      <c r="A63" s="240"/>
      <c r="B63" s="317"/>
      <c r="C63" s="242" t="s">
        <v>7</v>
      </c>
      <c r="D63" s="374" t="s">
        <v>52</v>
      </c>
      <c r="E63" s="375"/>
      <c r="F63" s="336">
        <v>1.64</v>
      </c>
      <c r="G63" s="337" t="s">
        <v>43</v>
      </c>
      <c r="H63" s="210"/>
      <c r="I63" s="277"/>
      <c r="J63" s="293"/>
      <c r="K63" s="277"/>
      <c r="L63" s="210"/>
      <c r="M63" s="278"/>
      <c r="N63" s="170"/>
      <c r="O63" s="170"/>
      <c r="P63" s="170"/>
      <c r="Q63" s="170"/>
      <c r="R63" s="170"/>
    </row>
    <row r="64" spans="1:18" ht="18.75" customHeight="1">
      <c r="A64" s="316"/>
      <c r="B64" s="317"/>
      <c r="C64" s="242" t="s">
        <v>7</v>
      </c>
      <c r="D64" s="374" t="s">
        <v>53</v>
      </c>
      <c r="E64" s="375"/>
      <c r="F64" s="336">
        <v>1.5</v>
      </c>
      <c r="G64" s="337" t="s">
        <v>43</v>
      </c>
      <c r="H64" s="210"/>
      <c r="I64" s="277"/>
      <c r="J64" s="293"/>
      <c r="K64" s="277"/>
      <c r="L64" s="210"/>
      <c r="M64" s="278"/>
      <c r="N64" s="170"/>
      <c r="O64" s="170"/>
      <c r="P64" s="170"/>
      <c r="Q64" s="170"/>
      <c r="R64" s="170"/>
    </row>
    <row r="65" spans="1:18" ht="18.75" customHeight="1">
      <c r="A65" s="316"/>
      <c r="B65" s="317"/>
      <c r="C65" s="242" t="s">
        <v>7</v>
      </c>
      <c r="D65" s="374" t="s">
        <v>341</v>
      </c>
      <c r="E65" s="375"/>
      <c r="F65" s="336">
        <v>1.1</v>
      </c>
      <c r="G65" s="337" t="s">
        <v>43</v>
      </c>
      <c r="H65" s="210"/>
      <c r="I65" s="277"/>
      <c r="J65" s="293"/>
      <c r="K65" s="277"/>
      <c r="L65" s="210"/>
      <c r="M65" s="278"/>
      <c r="N65" s="170"/>
      <c r="O65" s="170"/>
      <c r="P65" s="170"/>
      <c r="Q65" s="170"/>
      <c r="R65" s="170"/>
    </row>
    <row r="66" spans="1:18" ht="18.75" customHeight="1">
      <c r="A66" s="316"/>
      <c r="B66" s="317"/>
      <c r="C66" s="242" t="s">
        <v>7</v>
      </c>
      <c r="D66" s="374" t="s">
        <v>342</v>
      </c>
      <c r="E66" s="375"/>
      <c r="F66" s="336">
        <v>5.35</v>
      </c>
      <c r="G66" s="337" t="s">
        <v>43</v>
      </c>
      <c r="H66" s="210"/>
      <c r="I66" s="277"/>
      <c r="J66" s="293"/>
      <c r="K66" s="277"/>
      <c r="L66" s="210"/>
      <c r="M66" s="278"/>
      <c r="N66" s="170"/>
      <c r="O66" s="170"/>
      <c r="P66" s="170"/>
      <c r="Q66" s="170"/>
      <c r="R66" s="170"/>
    </row>
    <row r="67" spans="1:18" ht="18.75" customHeight="1">
      <c r="A67" s="316"/>
      <c r="B67" s="317"/>
      <c r="C67" s="242" t="s">
        <v>7</v>
      </c>
      <c r="D67" s="374" t="s">
        <v>343</v>
      </c>
      <c r="E67" s="375"/>
      <c r="F67" s="338">
        <v>2.25</v>
      </c>
      <c r="G67" s="337" t="s">
        <v>43</v>
      </c>
      <c r="H67" s="210"/>
      <c r="I67" s="277"/>
      <c r="J67" s="293"/>
      <c r="K67" s="277"/>
      <c r="L67" s="210"/>
      <c r="M67" s="278"/>
      <c r="N67" s="170"/>
      <c r="O67" s="170"/>
      <c r="P67" s="170"/>
      <c r="Q67" s="170"/>
      <c r="R67" s="170"/>
    </row>
    <row r="68" spans="1:18" ht="18.75" customHeight="1">
      <c r="A68" s="316"/>
      <c r="B68" s="317"/>
      <c r="C68" s="242" t="s">
        <v>7</v>
      </c>
      <c r="D68" s="374" t="s">
        <v>344</v>
      </c>
      <c r="E68" s="375"/>
      <c r="F68" s="336">
        <v>2.42</v>
      </c>
      <c r="G68" s="337" t="s">
        <v>43</v>
      </c>
      <c r="H68" s="210"/>
      <c r="I68" s="277"/>
      <c r="J68" s="293"/>
      <c r="K68" s="277"/>
      <c r="L68" s="210"/>
      <c r="M68" s="278"/>
      <c r="N68" s="170"/>
      <c r="O68" s="170"/>
      <c r="P68" s="170"/>
      <c r="Q68" s="170"/>
      <c r="R68" s="170"/>
    </row>
    <row r="69" spans="1:18" ht="18.75" customHeight="1">
      <c r="A69" s="316"/>
      <c r="B69" s="317"/>
      <c r="C69" s="242" t="s">
        <v>7</v>
      </c>
      <c r="D69" s="380" t="s">
        <v>44</v>
      </c>
      <c r="E69" s="381"/>
      <c r="F69" s="245">
        <v>429</v>
      </c>
      <c r="G69" s="337" t="s">
        <v>40</v>
      </c>
      <c r="H69" s="210"/>
      <c r="I69" s="277"/>
      <c r="J69" s="293"/>
      <c r="K69" s="277"/>
      <c r="L69" s="210"/>
      <c r="M69" s="278"/>
      <c r="N69" s="170"/>
      <c r="O69" s="170"/>
      <c r="P69" s="170"/>
      <c r="Q69" s="170"/>
      <c r="R69" s="170"/>
    </row>
    <row r="70" spans="1:18" ht="18.75" customHeight="1">
      <c r="A70" s="240"/>
      <c r="B70" s="317"/>
      <c r="C70" s="242"/>
      <c r="D70" s="390" t="s">
        <v>166</v>
      </c>
      <c r="E70" s="391"/>
      <c r="F70" s="325"/>
      <c r="G70" s="326"/>
      <c r="H70" s="327"/>
      <c r="I70" s="328"/>
      <c r="J70" s="329"/>
      <c r="K70" s="328"/>
      <c r="L70" s="328"/>
      <c r="M70" s="278"/>
      <c r="N70" s="170"/>
      <c r="O70" s="170"/>
      <c r="P70" s="170"/>
      <c r="Q70" s="170"/>
      <c r="R70" s="170"/>
    </row>
    <row r="71" spans="1:18" ht="18.75" customHeight="1">
      <c r="A71" s="316"/>
      <c r="B71" s="330">
        <v>1.6</v>
      </c>
      <c r="C71" s="376" t="s">
        <v>45</v>
      </c>
      <c r="D71" s="376"/>
      <c r="E71" s="377"/>
      <c r="F71" s="245"/>
      <c r="G71" s="331"/>
      <c r="H71" s="210"/>
      <c r="I71" s="277"/>
      <c r="J71" s="292"/>
      <c r="K71" s="277"/>
      <c r="L71" s="210"/>
      <c r="M71" s="239"/>
      <c r="N71" s="170"/>
      <c r="O71" s="170"/>
      <c r="P71" s="170"/>
      <c r="Q71" s="170"/>
      <c r="R71" s="170"/>
    </row>
    <row r="72" spans="1:18" ht="18.75" customHeight="1">
      <c r="A72" s="316"/>
      <c r="B72" s="317"/>
      <c r="C72" s="242" t="s">
        <v>7</v>
      </c>
      <c r="D72" s="374" t="s">
        <v>318</v>
      </c>
      <c r="E72" s="375"/>
      <c r="F72" s="245">
        <v>728</v>
      </c>
      <c r="G72" s="320" t="s">
        <v>37</v>
      </c>
      <c r="H72" s="210"/>
      <c r="I72" s="277"/>
      <c r="J72" s="293"/>
      <c r="K72" s="277"/>
      <c r="L72" s="210"/>
      <c r="M72" s="278"/>
      <c r="N72" s="170"/>
      <c r="O72" s="170"/>
      <c r="P72" s="170"/>
      <c r="Q72" s="170"/>
      <c r="R72" s="170"/>
    </row>
    <row r="73" spans="1:18" ht="18.75" customHeight="1">
      <c r="A73" s="316"/>
      <c r="B73" s="317"/>
      <c r="C73" s="242" t="s">
        <v>7</v>
      </c>
      <c r="D73" s="374" t="s">
        <v>46</v>
      </c>
      <c r="E73" s="375"/>
      <c r="F73" s="245">
        <v>728</v>
      </c>
      <c r="G73" s="320" t="s">
        <v>37</v>
      </c>
      <c r="H73" s="210"/>
      <c r="I73" s="277"/>
      <c r="J73" s="293"/>
      <c r="K73" s="277"/>
      <c r="L73" s="210"/>
      <c r="M73" s="278"/>
      <c r="N73" s="170"/>
      <c r="O73" s="170"/>
      <c r="P73" s="170"/>
      <c r="Q73" s="170"/>
      <c r="R73" s="170"/>
    </row>
    <row r="74" spans="1:18" ht="18.75" customHeight="1">
      <c r="A74" s="316"/>
      <c r="B74" s="317"/>
      <c r="C74" s="242" t="s">
        <v>7</v>
      </c>
      <c r="D74" s="374" t="s">
        <v>355</v>
      </c>
      <c r="E74" s="375"/>
      <c r="F74" s="245">
        <v>728</v>
      </c>
      <c r="G74" s="320" t="s">
        <v>37</v>
      </c>
      <c r="H74" s="210"/>
      <c r="I74" s="277"/>
      <c r="J74" s="293"/>
      <c r="K74" s="277"/>
      <c r="L74" s="210"/>
      <c r="M74" s="278"/>
      <c r="N74" s="170"/>
      <c r="O74" s="170"/>
      <c r="P74" s="170"/>
      <c r="Q74" s="170"/>
      <c r="R74" s="170"/>
    </row>
    <row r="75" spans="1:18" ht="18.75" customHeight="1">
      <c r="A75" s="316"/>
      <c r="B75" s="317"/>
      <c r="C75" s="242" t="s">
        <v>7</v>
      </c>
      <c r="D75" s="374" t="s">
        <v>356</v>
      </c>
      <c r="E75" s="375"/>
      <c r="F75" s="245">
        <v>119</v>
      </c>
      <c r="G75" s="320" t="s">
        <v>37</v>
      </c>
      <c r="H75" s="210"/>
      <c r="I75" s="277"/>
      <c r="J75" s="293"/>
      <c r="K75" s="277"/>
      <c r="L75" s="210"/>
      <c r="M75" s="278"/>
      <c r="N75" s="170"/>
      <c r="O75" s="170"/>
      <c r="P75" s="170"/>
      <c r="Q75" s="170"/>
      <c r="R75" s="170"/>
    </row>
    <row r="76" spans="1:18" ht="18.75" customHeight="1">
      <c r="A76" s="240"/>
      <c r="B76" s="317"/>
      <c r="C76" s="242"/>
      <c r="D76" s="390" t="s">
        <v>167</v>
      </c>
      <c r="E76" s="391"/>
      <c r="F76" s="325"/>
      <c r="G76" s="326"/>
      <c r="H76" s="327"/>
      <c r="I76" s="328"/>
      <c r="J76" s="329"/>
      <c r="K76" s="328"/>
      <c r="L76" s="328"/>
      <c r="M76" s="278"/>
      <c r="N76" s="170"/>
      <c r="O76" s="170"/>
      <c r="P76" s="170"/>
      <c r="Q76" s="170"/>
      <c r="R76" s="170"/>
    </row>
    <row r="77" spans="1:18" ht="18.75" customHeight="1">
      <c r="A77" s="240"/>
      <c r="B77" s="317"/>
      <c r="C77" s="242"/>
      <c r="D77" s="378"/>
      <c r="E77" s="379"/>
      <c r="F77" s="245"/>
      <c r="G77" s="320"/>
      <c r="H77" s="210"/>
      <c r="I77" s="277"/>
      <c r="J77" s="277"/>
      <c r="K77" s="277"/>
      <c r="L77" s="210"/>
      <c r="M77" s="278"/>
      <c r="N77" s="170"/>
      <c r="O77" s="170"/>
      <c r="P77" s="170"/>
      <c r="Q77" s="170"/>
      <c r="R77" s="170"/>
    </row>
    <row r="78" spans="1:18" ht="18.75" customHeight="1">
      <c r="A78" s="240"/>
      <c r="B78" s="317"/>
      <c r="C78" s="242"/>
      <c r="D78" s="378"/>
      <c r="E78" s="379"/>
      <c r="F78" s="245"/>
      <c r="G78" s="320"/>
      <c r="H78" s="210"/>
      <c r="I78" s="277"/>
      <c r="J78" s="277"/>
      <c r="K78" s="277"/>
      <c r="L78" s="210"/>
      <c r="M78" s="278"/>
      <c r="N78" s="170"/>
      <c r="O78" s="170"/>
      <c r="P78" s="170"/>
      <c r="Q78" s="170"/>
      <c r="R78" s="170"/>
    </row>
    <row r="79" spans="1:18" ht="18.75" customHeight="1">
      <c r="A79" s="240"/>
      <c r="B79" s="317"/>
      <c r="C79" s="242"/>
      <c r="D79" s="378"/>
      <c r="E79" s="379"/>
      <c r="F79" s="245"/>
      <c r="G79" s="320"/>
      <c r="H79" s="210"/>
      <c r="I79" s="277"/>
      <c r="J79" s="277"/>
      <c r="K79" s="277"/>
      <c r="L79" s="210"/>
      <c r="M79" s="278"/>
      <c r="N79" s="170"/>
      <c r="O79" s="170"/>
      <c r="P79" s="170"/>
      <c r="Q79" s="170"/>
      <c r="R79" s="170"/>
    </row>
    <row r="80" spans="1:18" ht="18.75" customHeight="1">
      <c r="A80" s="240"/>
      <c r="B80" s="317"/>
      <c r="C80" s="242"/>
      <c r="D80" s="378"/>
      <c r="E80" s="379"/>
      <c r="F80" s="245"/>
      <c r="G80" s="320"/>
      <c r="H80" s="210"/>
      <c r="I80" s="277"/>
      <c r="J80" s="277"/>
      <c r="K80" s="277"/>
      <c r="L80" s="210"/>
      <c r="M80" s="278"/>
      <c r="N80" s="170"/>
      <c r="O80" s="170"/>
      <c r="P80" s="170"/>
      <c r="Q80" s="170"/>
      <c r="R80" s="170"/>
    </row>
    <row r="81" spans="1:18" ht="18.75" customHeight="1">
      <c r="A81" s="240"/>
      <c r="B81" s="317"/>
      <c r="C81" s="242"/>
      <c r="D81" s="378"/>
      <c r="E81" s="379"/>
      <c r="F81" s="245"/>
      <c r="G81" s="320"/>
      <c r="H81" s="210"/>
      <c r="I81" s="277"/>
      <c r="J81" s="277"/>
      <c r="K81" s="277"/>
      <c r="L81" s="210"/>
      <c r="M81" s="278"/>
      <c r="N81" s="170"/>
      <c r="O81" s="170"/>
      <c r="P81" s="170"/>
      <c r="Q81" s="170"/>
      <c r="R81" s="170"/>
    </row>
    <row r="82" spans="1:18" ht="18.75" customHeight="1">
      <c r="A82" s="240"/>
      <c r="B82" s="317"/>
      <c r="C82" s="242"/>
      <c r="D82" s="378"/>
      <c r="E82" s="379"/>
      <c r="F82" s="245"/>
      <c r="G82" s="320"/>
      <c r="H82" s="210"/>
      <c r="I82" s="277"/>
      <c r="J82" s="277"/>
      <c r="K82" s="277"/>
      <c r="L82" s="210"/>
      <c r="M82" s="278"/>
      <c r="N82" s="170"/>
      <c r="O82" s="170"/>
      <c r="P82" s="170"/>
      <c r="Q82" s="170"/>
      <c r="R82" s="170"/>
    </row>
    <row r="83" spans="1:18" ht="18.75" customHeight="1">
      <c r="A83" s="316"/>
      <c r="B83" s="330">
        <v>1.7</v>
      </c>
      <c r="C83" s="376" t="s">
        <v>47</v>
      </c>
      <c r="D83" s="376"/>
      <c r="E83" s="377"/>
      <c r="F83" s="245"/>
      <c r="G83" s="331"/>
      <c r="H83" s="210"/>
      <c r="I83" s="277"/>
      <c r="J83" s="292"/>
      <c r="K83" s="277"/>
      <c r="L83" s="210"/>
      <c r="M83" s="239"/>
      <c r="N83" s="170"/>
      <c r="O83" s="170"/>
      <c r="P83" s="170"/>
      <c r="Q83" s="170"/>
      <c r="R83" s="170"/>
    </row>
    <row r="84" spans="1:18" ht="18.75" customHeight="1">
      <c r="A84" s="316"/>
      <c r="B84" s="317"/>
      <c r="C84" s="242" t="s">
        <v>7</v>
      </c>
      <c r="D84" s="374" t="s">
        <v>357</v>
      </c>
      <c r="E84" s="375"/>
      <c r="F84" s="245">
        <v>43</v>
      </c>
      <c r="G84" s="320" t="s">
        <v>48</v>
      </c>
      <c r="H84" s="210"/>
      <c r="I84" s="277"/>
      <c r="J84" s="293"/>
      <c r="K84" s="277"/>
      <c r="L84" s="210"/>
      <c r="M84" s="278"/>
      <c r="N84" s="170"/>
      <c r="O84" s="170"/>
      <c r="P84" s="170"/>
      <c r="Q84" s="170"/>
      <c r="R84" s="170"/>
    </row>
    <row r="85" spans="1:18" ht="18.75" customHeight="1">
      <c r="A85" s="316"/>
      <c r="B85" s="317"/>
      <c r="C85" s="242" t="s">
        <v>7</v>
      </c>
      <c r="D85" s="374" t="s">
        <v>358</v>
      </c>
      <c r="E85" s="375"/>
      <c r="F85" s="245">
        <v>51</v>
      </c>
      <c r="G85" s="320" t="s">
        <v>48</v>
      </c>
      <c r="H85" s="210"/>
      <c r="I85" s="277"/>
      <c r="J85" s="293"/>
      <c r="K85" s="277"/>
      <c r="L85" s="210"/>
      <c r="M85" s="278"/>
      <c r="N85" s="170"/>
      <c r="O85" s="170"/>
      <c r="P85" s="170"/>
      <c r="Q85" s="170"/>
      <c r="R85" s="170"/>
    </row>
    <row r="86" spans="1:18" ht="18.75" customHeight="1">
      <c r="A86" s="316"/>
      <c r="B86" s="317"/>
      <c r="C86" s="242" t="s">
        <v>7</v>
      </c>
      <c r="D86" s="374" t="s">
        <v>359</v>
      </c>
      <c r="E86" s="375"/>
      <c r="F86" s="245">
        <v>18</v>
      </c>
      <c r="G86" s="320" t="s">
        <v>48</v>
      </c>
      <c r="H86" s="210"/>
      <c r="I86" s="277"/>
      <c r="J86" s="293"/>
      <c r="K86" s="277"/>
      <c r="L86" s="210"/>
      <c r="M86" s="278"/>
      <c r="N86" s="170"/>
      <c r="O86" s="170"/>
      <c r="P86" s="170"/>
      <c r="Q86" s="170"/>
      <c r="R86" s="170"/>
    </row>
    <row r="87" spans="1:18" ht="18.75" customHeight="1">
      <c r="A87" s="316"/>
      <c r="B87" s="317"/>
      <c r="C87" s="242" t="s">
        <v>7</v>
      </c>
      <c r="D87" s="374" t="s">
        <v>360</v>
      </c>
      <c r="E87" s="375"/>
      <c r="F87" s="245">
        <v>17</v>
      </c>
      <c r="G87" s="320" t="s">
        <v>48</v>
      </c>
      <c r="H87" s="210"/>
      <c r="I87" s="277"/>
      <c r="J87" s="293"/>
      <c r="K87" s="277"/>
      <c r="L87" s="210"/>
      <c r="M87" s="278"/>
      <c r="N87" s="170"/>
      <c r="O87" s="170"/>
      <c r="P87" s="170"/>
      <c r="Q87" s="170"/>
      <c r="R87" s="170"/>
    </row>
    <row r="88" spans="1:18" ht="18.75" customHeight="1">
      <c r="A88" s="316"/>
      <c r="B88" s="317"/>
      <c r="C88" s="242" t="s">
        <v>7</v>
      </c>
      <c r="D88" s="374" t="s">
        <v>281</v>
      </c>
      <c r="E88" s="375"/>
      <c r="F88" s="245">
        <v>36</v>
      </c>
      <c r="G88" s="320" t="s">
        <v>48</v>
      </c>
      <c r="H88" s="210"/>
      <c r="I88" s="277"/>
      <c r="J88" s="293"/>
      <c r="K88" s="277"/>
      <c r="L88" s="210"/>
      <c r="M88" s="278"/>
      <c r="N88" s="170"/>
      <c r="O88" s="170"/>
      <c r="P88" s="170"/>
      <c r="Q88" s="170"/>
      <c r="R88" s="170"/>
    </row>
    <row r="89" spans="1:18" ht="18.75" customHeight="1">
      <c r="A89" s="240"/>
      <c r="B89" s="317"/>
      <c r="C89" s="242" t="s">
        <v>7</v>
      </c>
      <c r="D89" s="374" t="s">
        <v>282</v>
      </c>
      <c r="E89" s="375"/>
      <c r="F89" s="245">
        <v>40</v>
      </c>
      <c r="G89" s="320" t="s">
        <v>48</v>
      </c>
      <c r="H89" s="210"/>
      <c r="I89" s="277"/>
      <c r="J89" s="293"/>
      <c r="K89" s="277"/>
      <c r="L89" s="210"/>
      <c r="M89" s="278"/>
      <c r="N89" s="170"/>
      <c r="O89" s="170"/>
      <c r="P89" s="170"/>
      <c r="Q89" s="170"/>
      <c r="R89" s="170"/>
    </row>
    <row r="90" spans="1:18" ht="18.75" customHeight="1">
      <c r="A90" s="240"/>
      <c r="B90" s="317"/>
      <c r="C90" s="242" t="s">
        <v>7</v>
      </c>
      <c r="D90" s="374" t="s">
        <v>283</v>
      </c>
      <c r="E90" s="375"/>
      <c r="F90" s="245">
        <v>30</v>
      </c>
      <c r="G90" s="320" t="s">
        <v>48</v>
      </c>
      <c r="H90" s="210"/>
      <c r="I90" s="277"/>
      <c r="J90" s="293"/>
      <c r="K90" s="277"/>
      <c r="L90" s="210"/>
      <c r="M90" s="278"/>
      <c r="N90" s="170"/>
      <c r="O90" s="170"/>
      <c r="P90" s="170"/>
      <c r="Q90" s="170"/>
      <c r="R90" s="170"/>
    </row>
    <row r="91" spans="1:18" ht="18.75" customHeight="1">
      <c r="A91" s="240"/>
      <c r="B91" s="317"/>
      <c r="C91" s="242" t="s">
        <v>7</v>
      </c>
      <c r="D91" s="374" t="s">
        <v>284</v>
      </c>
      <c r="E91" s="375"/>
      <c r="F91" s="245">
        <v>35</v>
      </c>
      <c r="G91" s="320" t="s">
        <v>48</v>
      </c>
      <c r="H91" s="210"/>
      <c r="I91" s="277"/>
      <c r="J91" s="293"/>
      <c r="K91" s="277"/>
      <c r="L91" s="210"/>
      <c r="M91" s="278"/>
      <c r="N91" s="170"/>
      <c r="O91" s="170"/>
      <c r="P91" s="170"/>
      <c r="Q91" s="170"/>
      <c r="R91" s="170"/>
    </row>
    <row r="92" spans="1:18" ht="18.75" customHeight="1">
      <c r="A92" s="240"/>
      <c r="B92" s="317"/>
      <c r="C92" s="242" t="s">
        <v>7</v>
      </c>
      <c r="D92" s="374" t="s">
        <v>285</v>
      </c>
      <c r="E92" s="375"/>
      <c r="F92" s="245">
        <v>35</v>
      </c>
      <c r="G92" s="320" t="s">
        <v>48</v>
      </c>
      <c r="H92" s="210"/>
      <c r="I92" s="277"/>
      <c r="J92" s="293"/>
      <c r="K92" s="277"/>
      <c r="L92" s="210"/>
      <c r="M92" s="278"/>
      <c r="N92" s="170"/>
      <c r="O92" s="170"/>
      <c r="P92" s="170"/>
      <c r="Q92" s="170"/>
      <c r="R92" s="170"/>
    </row>
    <row r="93" spans="1:18" ht="18.75" customHeight="1">
      <c r="A93" s="240"/>
      <c r="B93" s="317"/>
      <c r="C93" s="242" t="s">
        <v>7</v>
      </c>
      <c r="D93" s="374" t="s">
        <v>286</v>
      </c>
      <c r="E93" s="375"/>
      <c r="F93" s="245">
        <v>18</v>
      </c>
      <c r="G93" s="320" t="s">
        <v>48</v>
      </c>
      <c r="H93" s="210"/>
      <c r="I93" s="277"/>
      <c r="J93" s="293"/>
      <c r="K93" s="277"/>
      <c r="L93" s="210"/>
      <c r="M93" s="278"/>
      <c r="N93" s="170"/>
      <c r="O93" s="170"/>
      <c r="P93" s="170"/>
      <c r="Q93" s="170"/>
      <c r="R93" s="170"/>
    </row>
    <row r="94" spans="1:18" ht="18.75" customHeight="1">
      <c r="A94" s="240"/>
      <c r="B94" s="317"/>
      <c r="C94" s="242" t="s">
        <v>7</v>
      </c>
      <c r="D94" s="374" t="s">
        <v>287</v>
      </c>
      <c r="E94" s="375"/>
      <c r="F94" s="245">
        <v>122</v>
      </c>
      <c r="G94" s="320" t="s">
        <v>48</v>
      </c>
      <c r="H94" s="210"/>
      <c r="I94" s="277"/>
      <c r="J94" s="293"/>
      <c r="K94" s="277"/>
      <c r="L94" s="210"/>
      <c r="M94" s="278"/>
      <c r="N94" s="170"/>
      <c r="O94" s="170"/>
      <c r="P94" s="170"/>
      <c r="Q94" s="170"/>
      <c r="R94" s="170"/>
    </row>
    <row r="95" spans="1:18" ht="18.75" customHeight="1">
      <c r="A95" s="240"/>
      <c r="B95" s="317"/>
      <c r="C95" s="242" t="s">
        <v>7</v>
      </c>
      <c r="D95" s="374" t="s">
        <v>288</v>
      </c>
      <c r="E95" s="375"/>
      <c r="F95" s="245">
        <v>12</v>
      </c>
      <c r="G95" s="320" t="s">
        <v>16</v>
      </c>
      <c r="H95" s="210"/>
      <c r="I95" s="277"/>
      <c r="J95" s="293"/>
      <c r="K95" s="277"/>
      <c r="L95" s="210"/>
      <c r="M95" s="278"/>
      <c r="N95" s="170"/>
      <c r="O95" s="170"/>
      <c r="P95" s="170"/>
      <c r="Q95" s="170"/>
      <c r="R95" s="170"/>
    </row>
    <row r="96" spans="1:18" ht="18.75" customHeight="1">
      <c r="A96" s="240"/>
      <c r="B96" s="317"/>
      <c r="C96" s="242" t="s">
        <v>7</v>
      </c>
      <c r="D96" s="374" t="s">
        <v>289</v>
      </c>
      <c r="E96" s="375"/>
      <c r="F96" s="245">
        <v>48</v>
      </c>
      <c r="G96" s="320" t="s">
        <v>16</v>
      </c>
      <c r="H96" s="210"/>
      <c r="I96" s="277"/>
      <c r="J96" s="293"/>
      <c r="K96" s="277"/>
      <c r="L96" s="210"/>
      <c r="M96" s="278"/>
      <c r="N96" s="170"/>
      <c r="O96" s="170"/>
      <c r="P96" s="170"/>
      <c r="Q96" s="170"/>
      <c r="R96" s="170"/>
    </row>
    <row r="97" spans="1:18" ht="18.75" customHeight="1">
      <c r="A97" s="240"/>
      <c r="B97" s="317"/>
      <c r="C97" s="242" t="s">
        <v>7</v>
      </c>
      <c r="D97" s="374" t="s">
        <v>290</v>
      </c>
      <c r="E97" s="375"/>
      <c r="F97" s="245">
        <v>64</v>
      </c>
      <c r="G97" s="320" t="s">
        <v>16</v>
      </c>
      <c r="H97" s="210"/>
      <c r="I97" s="277"/>
      <c r="J97" s="293"/>
      <c r="K97" s="277"/>
      <c r="L97" s="210"/>
      <c r="M97" s="278"/>
      <c r="N97" s="170"/>
      <c r="O97" s="170"/>
      <c r="P97" s="170"/>
      <c r="Q97" s="170"/>
      <c r="R97" s="170"/>
    </row>
    <row r="98" spans="1:18" ht="18.75" customHeight="1">
      <c r="A98" s="240"/>
      <c r="B98" s="317"/>
      <c r="C98" s="242" t="s">
        <v>7</v>
      </c>
      <c r="D98" s="374" t="s">
        <v>291</v>
      </c>
      <c r="E98" s="375"/>
      <c r="F98" s="245">
        <v>30</v>
      </c>
      <c r="G98" s="320" t="s">
        <v>16</v>
      </c>
      <c r="H98" s="210"/>
      <c r="I98" s="277"/>
      <c r="J98" s="293"/>
      <c r="K98" s="277"/>
      <c r="L98" s="210"/>
      <c r="M98" s="278"/>
      <c r="N98" s="170"/>
      <c r="O98" s="170"/>
      <c r="P98" s="170"/>
      <c r="Q98" s="170"/>
      <c r="R98" s="170"/>
    </row>
    <row r="99" spans="1:18" ht="18.75" customHeight="1">
      <c r="A99" s="240"/>
      <c r="B99" s="317"/>
      <c r="C99" s="242" t="s">
        <v>7</v>
      </c>
      <c r="D99" s="374" t="s">
        <v>292</v>
      </c>
      <c r="E99" s="375"/>
      <c r="F99" s="245">
        <v>30</v>
      </c>
      <c r="G99" s="320" t="s">
        <v>16</v>
      </c>
      <c r="H99" s="210"/>
      <c r="I99" s="277"/>
      <c r="J99" s="293"/>
      <c r="K99" s="277"/>
      <c r="L99" s="210"/>
      <c r="M99" s="278"/>
      <c r="N99" s="170"/>
      <c r="O99" s="170"/>
      <c r="P99" s="170"/>
      <c r="Q99" s="170"/>
      <c r="R99" s="170"/>
    </row>
    <row r="100" spans="1:18" ht="18.75" customHeight="1">
      <c r="A100" s="240"/>
      <c r="B100" s="317"/>
      <c r="C100" s="242" t="s">
        <v>7</v>
      </c>
      <c r="D100" s="374" t="s">
        <v>361</v>
      </c>
      <c r="E100" s="375"/>
      <c r="F100" s="245">
        <v>64</v>
      </c>
      <c r="G100" s="320" t="s">
        <v>49</v>
      </c>
      <c r="H100" s="210"/>
      <c r="I100" s="277"/>
      <c r="J100" s="293"/>
      <c r="K100" s="277"/>
      <c r="L100" s="210"/>
      <c r="M100" s="278"/>
      <c r="N100" s="170"/>
      <c r="O100" s="170"/>
      <c r="P100" s="170"/>
      <c r="Q100" s="170"/>
      <c r="R100" s="170"/>
    </row>
    <row r="101" spans="1:18" ht="18.75" customHeight="1">
      <c r="A101" s="240"/>
      <c r="B101" s="317"/>
      <c r="C101" s="242" t="s">
        <v>7</v>
      </c>
      <c r="D101" s="374" t="s">
        <v>293</v>
      </c>
      <c r="E101" s="375"/>
      <c r="F101" s="245">
        <v>18</v>
      </c>
      <c r="G101" s="320" t="s">
        <v>77</v>
      </c>
      <c r="H101" s="210"/>
      <c r="I101" s="277"/>
      <c r="J101" s="293"/>
      <c r="K101" s="277"/>
      <c r="L101" s="210"/>
      <c r="M101" s="278"/>
      <c r="N101" s="170"/>
      <c r="O101" s="170"/>
      <c r="P101" s="170"/>
      <c r="Q101" s="170"/>
      <c r="R101" s="170"/>
    </row>
    <row r="102" spans="1:18" ht="18.75" customHeight="1">
      <c r="A102" s="240"/>
      <c r="B102" s="317"/>
      <c r="C102" s="242" t="s">
        <v>7</v>
      </c>
      <c r="D102" s="374" t="s">
        <v>294</v>
      </c>
      <c r="E102" s="375"/>
      <c r="F102" s="245">
        <v>800</v>
      </c>
      <c r="G102" s="320" t="s">
        <v>37</v>
      </c>
      <c r="H102" s="210"/>
      <c r="I102" s="277"/>
      <c r="J102" s="293"/>
      <c r="K102" s="277"/>
      <c r="L102" s="210"/>
      <c r="M102" s="278"/>
      <c r="N102" s="170"/>
      <c r="O102" s="170"/>
      <c r="P102" s="170"/>
      <c r="Q102" s="170"/>
      <c r="R102" s="170"/>
    </row>
    <row r="103" spans="1:18" ht="18.75" customHeight="1">
      <c r="A103" s="240"/>
      <c r="B103" s="317"/>
      <c r="C103" s="242" t="s">
        <v>7</v>
      </c>
      <c r="D103" s="374" t="s">
        <v>50</v>
      </c>
      <c r="E103" s="375"/>
      <c r="F103" s="245">
        <v>800</v>
      </c>
      <c r="G103" s="320" t="s">
        <v>37</v>
      </c>
      <c r="H103" s="210"/>
      <c r="I103" s="277"/>
      <c r="J103" s="293"/>
      <c r="K103" s="277"/>
      <c r="L103" s="210"/>
      <c r="M103" s="278"/>
      <c r="N103" s="170"/>
      <c r="O103" s="170"/>
      <c r="P103" s="170"/>
      <c r="Q103" s="170"/>
      <c r="R103" s="170"/>
    </row>
    <row r="104" spans="1:18" ht="18.75" customHeight="1">
      <c r="A104" s="240"/>
      <c r="B104" s="317"/>
      <c r="C104" s="242"/>
      <c r="D104" s="390" t="s">
        <v>168</v>
      </c>
      <c r="E104" s="391"/>
      <c r="F104" s="325"/>
      <c r="G104" s="326"/>
      <c r="H104" s="327"/>
      <c r="I104" s="328"/>
      <c r="J104" s="329"/>
      <c r="K104" s="328"/>
      <c r="L104" s="328"/>
      <c r="M104" s="278"/>
      <c r="N104" s="170"/>
      <c r="O104" s="170"/>
      <c r="P104" s="170"/>
      <c r="Q104" s="170"/>
      <c r="R104" s="170"/>
    </row>
    <row r="105" spans="1:18" ht="18.75" customHeight="1">
      <c r="A105" s="240"/>
      <c r="B105" s="317"/>
      <c r="C105" s="242"/>
      <c r="D105" s="378"/>
      <c r="E105" s="379"/>
      <c r="F105" s="245"/>
      <c r="G105" s="320"/>
      <c r="H105" s="210"/>
      <c r="I105" s="277"/>
      <c r="J105" s="277"/>
      <c r="K105" s="277"/>
      <c r="L105" s="210"/>
      <c r="M105" s="278"/>
      <c r="N105" s="170"/>
      <c r="O105" s="170"/>
      <c r="P105" s="170"/>
      <c r="Q105" s="170"/>
      <c r="R105" s="170"/>
    </row>
    <row r="106" spans="1:18" ht="18.75" customHeight="1">
      <c r="A106" s="340"/>
      <c r="B106" s="341"/>
      <c r="C106" s="399" t="s">
        <v>265</v>
      </c>
      <c r="D106" s="399"/>
      <c r="E106" s="400"/>
      <c r="F106" s="342"/>
      <c r="G106" s="343" t="s">
        <v>51</v>
      </c>
      <c r="H106" s="344"/>
      <c r="I106" s="345">
        <f>SUM(I44+I49+I56+I61+I70+I76+I104)</f>
        <v>0</v>
      </c>
      <c r="J106" s="345"/>
      <c r="K106" s="345">
        <f>SUM(K44+K49+K56+K61+K70+K76+K104)</f>
        <v>0</v>
      </c>
      <c r="L106" s="345">
        <f>SUM(L44+L49+L56+L61+L70+L76+L104)</f>
        <v>0</v>
      </c>
      <c r="M106" s="346"/>
      <c r="N106" s="170"/>
      <c r="O106" s="170"/>
      <c r="P106" s="170"/>
      <c r="Q106" s="170"/>
      <c r="R106" s="170"/>
    </row>
    <row r="107" spans="1:18" ht="18.75" customHeight="1">
      <c r="A107" s="234">
        <v>2</v>
      </c>
      <c r="B107" s="392" t="s">
        <v>127</v>
      </c>
      <c r="C107" s="376"/>
      <c r="D107" s="376"/>
      <c r="E107" s="377"/>
      <c r="F107" s="237"/>
      <c r="G107" s="238"/>
      <c r="H107" s="210"/>
      <c r="I107" s="277"/>
      <c r="J107" s="292"/>
      <c r="K107" s="277"/>
      <c r="L107" s="210"/>
      <c r="M107" s="239"/>
      <c r="N107" s="170"/>
      <c r="O107" s="170"/>
      <c r="P107" s="170"/>
      <c r="Q107" s="170"/>
      <c r="R107" s="170"/>
    </row>
    <row r="108" spans="1:18" ht="18.75" customHeight="1">
      <c r="A108" s="240"/>
      <c r="B108" s="301">
        <v>2.1</v>
      </c>
      <c r="C108" s="376" t="s">
        <v>64</v>
      </c>
      <c r="D108" s="376"/>
      <c r="E108" s="377"/>
      <c r="F108" s="237"/>
      <c r="G108" s="238"/>
      <c r="H108" s="210"/>
      <c r="I108" s="277"/>
      <c r="J108" s="292"/>
      <c r="K108" s="277"/>
      <c r="L108" s="210"/>
      <c r="M108" s="239"/>
      <c r="N108" s="170"/>
      <c r="O108" s="170"/>
      <c r="P108" s="170"/>
      <c r="Q108" s="170"/>
      <c r="R108" s="170"/>
    </row>
    <row r="109" spans="1:18" ht="18.75" customHeight="1">
      <c r="A109" s="240"/>
      <c r="B109" s="317"/>
      <c r="C109" s="242" t="s">
        <v>7</v>
      </c>
      <c r="D109" s="374" t="s">
        <v>295</v>
      </c>
      <c r="E109" s="377"/>
      <c r="F109" s="245">
        <v>913</v>
      </c>
      <c r="G109" s="320" t="s">
        <v>37</v>
      </c>
      <c r="H109" s="210"/>
      <c r="I109" s="277"/>
      <c r="J109" s="293"/>
      <c r="K109" s="277"/>
      <c r="L109" s="210"/>
      <c r="M109" s="278"/>
      <c r="N109" s="170"/>
      <c r="O109" s="170"/>
      <c r="P109" s="170"/>
      <c r="Q109" s="170"/>
      <c r="R109" s="170"/>
    </row>
    <row r="110" spans="1:18" ht="18.75" customHeight="1">
      <c r="A110" s="240"/>
      <c r="B110" s="317"/>
      <c r="C110" s="242" t="s">
        <v>7</v>
      </c>
      <c r="D110" s="374" t="s">
        <v>317</v>
      </c>
      <c r="E110" s="375"/>
      <c r="F110" s="245">
        <v>913</v>
      </c>
      <c r="G110" s="320" t="s">
        <v>37</v>
      </c>
      <c r="H110" s="210"/>
      <c r="I110" s="277"/>
      <c r="J110" s="293"/>
      <c r="K110" s="277"/>
      <c r="L110" s="210"/>
      <c r="M110" s="278"/>
      <c r="N110" s="170"/>
      <c r="O110" s="170"/>
      <c r="P110" s="170"/>
      <c r="Q110" s="170"/>
      <c r="R110" s="170"/>
    </row>
    <row r="111" spans="1:18" ht="18.75" customHeight="1">
      <c r="A111" s="240"/>
      <c r="B111" s="317"/>
      <c r="C111" s="242" t="s">
        <v>7</v>
      </c>
      <c r="D111" s="374" t="s">
        <v>296</v>
      </c>
      <c r="E111" s="375"/>
      <c r="F111" s="245">
        <v>160</v>
      </c>
      <c r="G111" s="320" t="s">
        <v>74</v>
      </c>
      <c r="H111" s="210"/>
      <c r="I111" s="277"/>
      <c r="J111" s="293"/>
      <c r="K111" s="277"/>
      <c r="L111" s="210"/>
      <c r="M111" s="278"/>
      <c r="N111" s="170"/>
      <c r="O111" s="170"/>
      <c r="P111" s="170"/>
      <c r="Q111" s="170"/>
      <c r="R111" s="170"/>
    </row>
    <row r="112" spans="1:18" ht="18.75" customHeight="1">
      <c r="A112" s="240"/>
      <c r="B112" s="317"/>
      <c r="C112" s="242"/>
      <c r="D112" s="390" t="s">
        <v>169</v>
      </c>
      <c r="E112" s="391"/>
      <c r="F112" s="325"/>
      <c r="G112" s="326"/>
      <c r="H112" s="327"/>
      <c r="I112" s="328"/>
      <c r="J112" s="328"/>
      <c r="K112" s="328"/>
      <c r="L112" s="328"/>
      <c r="M112" s="278"/>
      <c r="N112" s="170"/>
      <c r="O112" s="170"/>
      <c r="P112" s="170"/>
      <c r="Q112" s="170"/>
      <c r="R112" s="170"/>
    </row>
    <row r="113" spans="1:18" ht="18.75" customHeight="1">
      <c r="A113" s="316"/>
      <c r="B113" s="330">
        <v>2.2</v>
      </c>
      <c r="C113" s="376" t="s">
        <v>65</v>
      </c>
      <c r="D113" s="376"/>
      <c r="E113" s="377"/>
      <c r="F113" s="245"/>
      <c r="G113" s="331"/>
      <c r="H113" s="210"/>
      <c r="I113" s="277"/>
      <c r="J113" s="292"/>
      <c r="K113" s="277"/>
      <c r="L113" s="210"/>
      <c r="M113" s="239"/>
      <c r="N113" s="170"/>
      <c r="O113" s="170"/>
      <c r="P113" s="170"/>
      <c r="Q113" s="170"/>
      <c r="R113" s="170"/>
    </row>
    <row r="114" spans="1:18" ht="18.75" customHeight="1">
      <c r="A114" s="316"/>
      <c r="B114" s="317"/>
      <c r="C114" s="242" t="s">
        <v>198</v>
      </c>
      <c r="D114" s="374" t="s">
        <v>297</v>
      </c>
      <c r="E114" s="375"/>
      <c r="F114" s="245"/>
      <c r="G114" s="320"/>
      <c r="H114" s="210"/>
      <c r="I114" s="277"/>
      <c r="J114" s="293"/>
      <c r="K114" s="277"/>
      <c r="L114" s="210"/>
      <c r="M114" s="278"/>
      <c r="N114" s="170"/>
      <c r="O114" s="170"/>
      <c r="P114" s="170"/>
      <c r="Q114" s="170"/>
      <c r="R114" s="170"/>
    </row>
    <row r="115" spans="1:18" ht="18.75" customHeight="1">
      <c r="A115" s="316"/>
      <c r="B115" s="317"/>
      <c r="C115" s="242"/>
      <c r="D115" s="374" t="s">
        <v>329</v>
      </c>
      <c r="E115" s="375"/>
      <c r="F115" s="338">
        <v>4.5</v>
      </c>
      <c r="G115" s="320" t="s">
        <v>37</v>
      </c>
      <c r="H115" s="210"/>
      <c r="I115" s="277"/>
      <c r="J115" s="293"/>
      <c r="K115" s="277"/>
      <c r="L115" s="210"/>
      <c r="M115" s="278"/>
      <c r="N115" s="170"/>
      <c r="O115" s="170"/>
      <c r="P115" s="170"/>
      <c r="Q115" s="170"/>
      <c r="R115" s="170"/>
    </row>
    <row r="116" spans="1:18" ht="18.75" customHeight="1">
      <c r="A116" s="316"/>
      <c r="B116" s="317"/>
      <c r="C116" s="242" t="s">
        <v>7</v>
      </c>
      <c r="D116" s="374" t="s">
        <v>353</v>
      </c>
      <c r="E116" s="375"/>
      <c r="F116" s="245"/>
      <c r="G116" s="320"/>
      <c r="H116" s="210"/>
      <c r="I116" s="277"/>
      <c r="J116" s="293"/>
      <c r="K116" s="277"/>
      <c r="L116" s="210"/>
      <c r="M116" s="278"/>
      <c r="N116" s="170"/>
      <c r="O116" s="170"/>
      <c r="P116" s="170"/>
      <c r="Q116" s="170"/>
      <c r="R116" s="170"/>
    </row>
    <row r="117" spans="1:18" ht="18.75" customHeight="1">
      <c r="A117" s="316"/>
      <c r="B117" s="317"/>
      <c r="C117" s="242"/>
      <c r="D117" s="374" t="s">
        <v>298</v>
      </c>
      <c r="E117" s="375"/>
      <c r="F117" s="245">
        <v>92</v>
      </c>
      <c r="G117" s="320" t="s">
        <v>37</v>
      </c>
      <c r="H117" s="210"/>
      <c r="I117" s="277"/>
      <c r="J117" s="293"/>
      <c r="K117" s="277"/>
      <c r="L117" s="210"/>
      <c r="M117" s="278"/>
      <c r="N117" s="170"/>
      <c r="O117" s="170"/>
      <c r="P117" s="170"/>
      <c r="Q117" s="170"/>
      <c r="R117" s="170"/>
    </row>
    <row r="118" spans="1:18" ht="18.75" customHeight="1">
      <c r="A118" s="316"/>
      <c r="B118" s="317"/>
      <c r="C118" s="242" t="s">
        <v>7</v>
      </c>
      <c r="D118" s="374" t="s">
        <v>327</v>
      </c>
      <c r="E118" s="375"/>
      <c r="F118" s="338">
        <v>4.5</v>
      </c>
      <c r="G118" s="320" t="s">
        <v>37</v>
      </c>
      <c r="H118" s="210"/>
      <c r="I118" s="277"/>
      <c r="J118" s="293"/>
      <c r="K118" s="277"/>
      <c r="L118" s="210"/>
      <c r="M118" s="278"/>
      <c r="N118" s="170"/>
      <c r="O118" s="170"/>
      <c r="P118" s="170"/>
      <c r="Q118" s="170"/>
      <c r="R118" s="170"/>
    </row>
    <row r="119" spans="1:18" ht="18.75" customHeight="1">
      <c r="A119" s="240"/>
      <c r="B119" s="317"/>
      <c r="C119" s="242"/>
      <c r="D119" s="390" t="s">
        <v>170</v>
      </c>
      <c r="E119" s="391"/>
      <c r="F119" s="325"/>
      <c r="G119" s="326"/>
      <c r="H119" s="327"/>
      <c r="I119" s="328"/>
      <c r="J119" s="328"/>
      <c r="K119" s="328"/>
      <c r="L119" s="328"/>
      <c r="M119" s="278"/>
      <c r="N119" s="170"/>
      <c r="O119" s="170"/>
      <c r="P119" s="170"/>
      <c r="Q119" s="170"/>
      <c r="R119" s="170"/>
    </row>
    <row r="120" spans="1:18" ht="18.75" customHeight="1">
      <c r="A120" s="316"/>
      <c r="B120" s="330">
        <v>2.3</v>
      </c>
      <c r="C120" s="376" t="s">
        <v>66</v>
      </c>
      <c r="D120" s="376"/>
      <c r="E120" s="377"/>
      <c r="F120" s="245"/>
      <c r="G120" s="331"/>
      <c r="H120" s="210"/>
      <c r="I120" s="277"/>
      <c r="J120" s="292"/>
      <c r="K120" s="277"/>
      <c r="L120" s="210"/>
      <c r="M120" s="239"/>
      <c r="N120" s="170"/>
      <c r="O120" s="170"/>
      <c r="P120" s="170"/>
      <c r="Q120" s="170"/>
      <c r="R120" s="170"/>
    </row>
    <row r="121" spans="1:18" ht="18.75" customHeight="1">
      <c r="A121" s="316"/>
      <c r="B121" s="317"/>
      <c r="C121" s="242" t="s">
        <v>7</v>
      </c>
      <c r="D121" s="374" t="s">
        <v>299</v>
      </c>
      <c r="E121" s="375"/>
      <c r="F121" s="245">
        <v>186</v>
      </c>
      <c r="G121" s="320" t="s">
        <v>37</v>
      </c>
      <c r="H121" s="210"/>
      <c r="I121" s="277"/>
      <c r="J121" s="293"/>
      <c r="K121" s="277"/>
      <c r="L121" s="210"/>
      <c r="M121" s="278"/>
      <c r="N121" s="170"/>
      <c r="O121" s="170"/>
      <c r="P121" s="170"/>
      <c r="Q121" s="170"/>
      <c r="R121" s="170"/>
    </row>
    <row r="122" spans="1:18" ht="18.75" customHeight="1">
      <c r="A122" s="240"/>
      <c r="B122" s="317"/>
      <c r="C122" s="242" t="s">
        <v>7</v>
      </c>
      <c r="D122" s="374" t="s">
        <v>300</v>
      </c>
      <c r="E122" s="375"/>
      <c r="F122" s="245">
        <v>731</v>
      </c>
      <c r="G122" s="320" t="s">
        <v>37</v>
      </c>
      <c r="H122" s="210"/>
      <c r="I122" s="277"/>
      <c r="J122" s="293"/>
      <c r="K122" s="277"/>
      <c r="L122" s="210"/>
      <c r="M122" s="278"/>
      <c r="N122" s="170"/>
      <c r="O122" s="170"/>
      <c r="P122" s="170"/>
      <c r="Q122" s="170"/>
      <c r="R122" s="170"/>
    </row>
    <row r="123" spans="1:18" ht="18.75" customHeight="1">
      <c r="A123" s="316"/>
      <c r="B123" s="317"/>
      <c r="C123" s="242" t="s">
        <v>7</v>
      </c>
      <c r="D123" s="374" t="s">
        <v>301</v>
      </c>
      <c r="E123" s="375"/>
      <c r="F123" s="245">
        <v>7</v>
      </c>
      <c r="G123" s="320" t="s">
        <v>37</v>
      </c>
      <c r="H123" s="210"/>
      <c r="I123" s="277"/>
      <c r="J123" s="293"/>
      <c r="K123" s="277"/>
      <c r="L123" s="210"/>
      <c r="M123" s="278"/>
      <c r="N123" s="170"/>
      <c r="O123" s="170"/>
      <c r="P123" s="170"/>
      <c r="Q123" s="170"/>
      <c r="R123" s="170"/>
    </row>
    <row r="124" spans="1:18" ht="18.75" customHeight="1">
      <c r="A124" s="240"/>
      <c r="B124" s="317"/>
      <c r="C124" s="242"/>
      <c r="D124" s="390" t="s">
        <v>171</v>
      </c>
      <c r="E124" s="391"/>
      <c r="F124" s="325"/>
      <c r="G124" s="326"/>
      <c r="H124" s="327"/>
      <c r="I124" s="328"/>
      <c r="J124" s="328"/>
      <c r="K124" s="328"/>
      <c r="L124" s="328"/>
      <c r="M124" s="278"/>
      <c r="N124" s="170"/>
      <c r="O124" s="170"/>
      <c r="P124" s="170"/>
      <c r="Q124" s="170"/>
      <c r="R124" s="170"/>
    </row>
    <row r="125" spans="1:18" ht="18.75" customHeight="1">
      <c r="A125" s="240"/>
      <c r="B125" s="317"/>
      <c r="C125" s="242"/>
      <c r="D125" s="378"/>
      <c r="E125" s="379"/>
      <c r="F125" s="245"/>
      <c r="G125" s="320"/>
      <c r="H125" s="210"/>
      <c r="I125" s="277"/>
      <c r="J125" s="277"/>
      <c r="K125" s="277"/>
      <c r="L125" s="210"/>
      <c r="M125" s="278"/>
      <c r="N125" s="170"/>
      <c r="O125" s="170"/>
      <c r="P125" s="170"/>
      <c r="Q125" s="170"/>
      <c r="R125" s="170"/>
    </row>
    <row r="126" spans="1:18" ht="18.75" customHeight="1">
      <c r="A126" s="240"/>
      <c r="B126" s="317"/>
      <c r="C126" s="242"/>
      <c r="D126" s="378"/>
      <c r="E126" s="379"/>
      <c r="F126" s="245"/>
      <c r="G126" s="320"/>
      <c r="H126" s="210"/>
      <c r="I126" s="277"/>
      <c r="J126" s="277"/>
      <c r="K126" s="277"/>
      <c r="L126" s="210"/>
      <c r="M126" s="278"/>
      <c r="N126" s="170"/>
      <c r="O126" s="170"/>
      <c r="P126" s="170"/>
      <c r="Q126" s="170"/>
      <c r="R126" s="170"/>
    </row>
    <row r="127" spans="1:18" ht="18.75" customHeight="1">
      <c r="A127" s="240"/>
      <c r="B127" s="317"/>
      <c r="C127" s="242"/>
      <c r="D127" s="378"/>
      <c r="E127" s="379"/>
      <c r="F127" s="245"/>
      <c r="G127" s="320"/>
      <c r="H127" s="210"/>
      <c r="I127" s="277"/>
      <c r="J127" s="277"/>
      <c r="K127" s="277"/>
      <c r="L127" s="210"/>
      <c r="M127" s="278"/>
      <c r="N127" s="170"/>
      <c r="O127" s="170"/>
      <c r="P127" s="170"/>
      <c r="Q127" s="170"/>
      <c r="R127" s="170"/>
    </row>
    <row r="128" spans="1:18" ht="18.75" customHeight="1">
      <c r="A128" s="240"/>
      <c r="B128" s="317"/>
      <c r="C128" s="242"/>
      <c r="D128" s="378"/>
      <c r="E128" s="379"/>
      <c r="F128" s="245"/>
      <c r="G128" s="320"/>
      <c r="H128" s="210"/>
      <c r="I128" s="277"/>
      <c r="J128" s="277"/>
      <c r="K128" s="277"/>
      <c r="L128" s="210"/>
      <c r="M128" s="278"/>
      <c r="N128" s="170"/>
      <c r="O128" s="170"/>
      <c r="P128" s="170"/>
      <c r="Q128" s="170"/>
      <c r="R128" s="170"/>
    </row>
    <row r="129" spans="1:18" ht="18.75" customHeight="1">
      <c r="A129" s="240"/>
      <c r="B129" s="317"/>
      <c r="C129" s="242"/>
      <c r="D129" s="378"/>
      <c r="E129" s="379"/>
      <c r="F129" s="245"/>
      <c r="G129" s="320"/>
      <c r="H129" s="210"/>
      <c r="I129" s="277"/>
      <c r="J129" s="277"/>
      <c r="K129" s="277"/>
      <c r="L129" s="210"/>
      <c r="M129" s="278"/>
      <c r="N129" s="170"/>
      <c r="O129" s="170"/>
      <c r="P129" s="170"/>
      <c r="Q129" s="170"/>
      <c r="R129" s="170"/>
    </row>
    <row r="130" spans="1:18" ht="18.75" customHeight="1">
      <c r="A130" s="240"/>
      <c r="B130" s="317"/>
      <c r="C130" s="242"/>
      <c r="D130" s="378"/>
      <c r="E130" s="379"/>
      <c r="F130" s="245"/>
      <c r="G130" s="320"/>
      <c r="H130" s="210"/>
      <c r="I130" s="277"/>
      <c r="J130" s="277"/>
      <c r="K130" s="277"/>
      <c r="L130" s="210"/>
      <c r="M130" s="278"/>
      <c r="N130" s="170"/>
      <c r="O130" s="170"/>
      <c r="P130" s="170"/>
      <c r="Q130" s="170"/>
      <c r="R130" s="170"/>
    </row>
    <row r="131" spans="1:18" ht="18.75" customHeight="1">
      <c r="A131" s="240"/>
      <c r="B131" s="301">
        <v>2.4</v>
      </c>
      <c r="C131" s="376" t="s">
        <v>67</v>
      </c>
      <c r="D131" s="376"/>
      <c r="E131" s="377"/>
      <c r="F131" s="237"/>
      <c r="G131" s="238"/>
      <c r="H131" s="210"/>
      <c r="I131" s="277"/>
      <c r="J131" s="292"/>
      <c r="K131" s="277"/>
      <c r="L131" s="210"/>
      <c r="M131" s="239"/>
      <c r="N131" s="170"/>
      <c r="O131" s="170"/>
      <c r="P131" s="170"/>
      <c r="Q131" s="170"/>
      <c r="R131" s="170"/>
    </row>
    <row r="132" spans="1:18" ht="18.75" customHeight="1">
      <c r="A132" s="240"/>
      <c r="B132" s="317"/>
      <c r="C132" s="242" t="s">
        <v>7</v>
      </c>
      <c r="D132" s="374" t="s">
        <v>302</v>
      </c>
      <c r="E132" s="375"/>
      <c r="F132" s="245">
        <v>220</v>
      </c>
      <c r="G132" s="320" t="s">
        <v>37</v>
      </c>
      <c r="H132" s="210"/>
      <c r="I132" s="277"/>
      <c r="J132" s="293"/>
      <c r="K132" s="277"/>
      <c r="L132" s="210"/>
      <c r="M132" s="278"/>
      <c r="N132" s="170"/>
      <c r="O132" s="170"/>
      <c r="P132" s="170"/>
      <c r="Q132" s="170"/>
      <c r="R132" s="170"/>
    </row>
    <row r="133" spans="1:18" ht="18.75" customHeight="1">
      <c r="A133" s="240"/>
      <c r="B133" s="317"/>
      <c r="C133" s="242" t="s">
        <v>7</v>
      </c>
      <c r="D133" s="374" t="s">
        <v>303</v>
      </c>
      <c r="E133" s="375"/>
      <c r="F133" s="245">
        <v>390</v>
      </c>
      <c r="G133" s="320" t="s">
        <v>37</v>
      </c>
      <c r="H133" s="210"/>
      <c r="I133" s="277"/>
      <c r="J133" s="293"/>
      <c r="K133" s="277"/>
      <c r="L133" s="210"/>
      <c r="M133" s="278"/>
      <c r="N133" s="170"/>
      <c r="O133" s="170"/>
      <c r="P133" s="170"/>
      <c r="Q133" s="170"/>
      <c r="R133" s="170"/>
    </row>
    <row r="134" spans="1:18" ht="18.75" customHeight="1">
      <c r="A134" s="240"/>
      <c r="B134" s="317"/>
      <c r="C134" s="242" t="s">
        <v>7</v>
      </c>
      <c r="D134" s="374" t="s">
        <v>319</v>
      </c>
      <c r="E134" s="375"/>
      <c r="F134" s="245">
        <v>80</v>
      </c>
      <c r="G134" s="320" t="s">
        <v>37</v>
      </c>
      <c r="H134" s="210"/>
      <c r="I134" s="277"/>
      <c r="J134" s="293"/>
      <c r="K134" s="277"/>
      <c r="L134" s="210"/>
      <c r="M134" s="278"/>
      <c r="N134" s="170"/>
      <c r="O134" s="170"/>
      <c r="P134" s="170"/>
      <c r="Q134" s="170"/>
      <c r="R134" s="170"/>
    </row>
    <row r="135" spans="1:18" ht="18.75" customHeight="1">
      <c r="A135" s="240"/>
      <c r="B135" s="317"/>
      <c r="C135" s="242" t="s">
        <v>7</v>
      </c>
      <c r="D135" s="374" t="s">
        <v>320</v>
      </c>
      <c r="E135" s="375"/>
      <c r="F135" s="245">
        <v>43</v>
      </c>
      <c r="G135" s="320" t="s">
        <v>74</v>
      </c>
      <c r="H135" s="210"/>
      <c r="I135" s="277"/>
      <c r="J135" s="293"/>
      <c r="K135" s="277"/>
      <c r="L135" s="210"/>
      <c r="M135" s="278"/>
      <c r="N135" s="170"/>
      <c r="O135" s="170"/>
      <c r="P135" s="170"/>
      <c r="Q135" s="170"/>
      <c r="R135" s="170"/>
    </row>
    <row r="136" spans="1:18" ht="18.75" customHeight="1">
      <c r="A136" s="240"/>
      <c r="B136" s="317"/>
      <c r="C136" s="242" t="s">
        <v>7</v>
      </c>
      <c r="D136" s="374" t="s">
        <v>321</v>
      </c>
      <c r="E136" s="375"/>
      <c r="F136" s="338">
        <v>53</v>
      </c>
      <c r="G136" s="320" t="s">
        <v>37</v>
      </c>
      <c r="H136" s="210"/>
      <c r="I136" s="277"/>
      <c r="J136" s="293"/>
      <c r="K136" s="277"/>
      <c r="L136" s="210"/>
      <c r="M136" s="278"/>
      <c r="N136" s="170"/>
      <c r="O136" s="170"/>
      <c r="P136" s="170"/>
      <c r="Q136" s="170"/>
      <c r="R136" s="170"/>
    </row>
    <row r="137" spans="1:18" ht="18.75" customHeight="1">
      <c r="A137" s="240"/>
      <c r="B137" s="317"/>
      <c r="C137" s="242" t="s">
        <v>7</v>
      </c>
      <c r="D137" s="374" t="s">
        <v>322</v>
      </c>
      <c r="E137" s="375"/>
      <c r="F137" s="245">
        <v>26</v>
      </c>
      <c r="G137" s="320" t="s">
        <v>37</v>
      </c>
      <c r="H137" s="210"/>
      <c r="I137" s="277"/>
      <c r="J137" s="293"/>
      <c r="K137" s="277"/>
      <c r="L137" s="210"/>
      <c r="M137" s="278"/>
      <c r="N137" s="170"/>
      <c r="O137" s="170"/>
      <c r="P137" s="170"/>
      <c r="Q137" s="170"/>
      <c r="R137" s="170"/>
    </row>
    <row r="138" spans="1:18" ht="18.75" customHeight="1">
      <c r="A138" s="240"/>
      <c r="B138" s="317"/>
      <c r="C138" s="242" t="s">
        <v>7</v>
      </c>
      <c r="D138" s="318" t="s">
        <v>316</v>
      </c>
      <c r="E138" s="319"/>
      <c r="F138" s="245">
        <v>95</v>
      </c>
      <c r="G138" s="320" t="s">
        <v>37</v>
      </c>
      <c r="H138" s="210"/>
      <c r="I138" s="277"/>
      <c r="J138" s="293"/>
      <c r="K138" s="277"/>
      <c r="L138" s="210"/>
      <c r="M138" s="278"/>
      <c r="N138" s="170"/>
      <c r="O138" s="170"/>
      <c r="P138" s="170"/>
      <c r="Q138" s="170"/>
      <c r="R138" s="170"/>
    </row>
    <row r="139" spans="1:18" ht="18.75" customHeight="1">
      <c r="A139" s="240"/>
      <c r="B139" s="317"/>
      <c r="C139" s="242" t="s">
        <v>7</v>
      </c>
      <c r="D139" s="318" t="s">
        <v>304</v>
      </c>
      <c r="E139" s="319"/>
      <c r="F139" s="338">
        <v>0.5</v>
      </c>
      <c r="G139" s="320" t="s">
        <v>37</v>
      </c>
      <c r="H139" s="210"/>
      <c r="I139" s="277"/>
      <c r="J139" s="293"/>
      <c r="K139" s="277"/>
      <c r="L139" s="210"/>
      <c r="M139" s="278"/>
      <c r="N139" s="170"/>
      <c r="O139" s="170"/>
      <c r="P139" s="170"/>
      <c r="Q139" s="170"/>
      <c r="R139" s="170"/>
    </row>
    <row r="140" spans="1:18" ht="18.75" customHeight="1">
      <c r="A140" s="240"/>
      <c r="B140" s="317"/>
      <c r="C140" s="242"/>
      <c r="D140" s="390" t="s">
        <v>172</v>
      </c>
      <c r="E140" s="391"/>
      <c r="F140" s="325"/>
      <c r="G140" s="326"/>
      <c r="H140" s="327"/>
      <c r="I140" s="328"/>
      <c r="J140" s="328"/>
      <c r="K140" s="328"/>
      <c r="L140" s="328"/>
      <c r="M140" s="278"/>
      <c r="N140" s="170"/>
      <c r="O140" s="170"/>
      <c r="P140" s="170"/>
      <c r="Q140" s="170"/>
      <c r="R140" s="170"/>
    </row>
    <row r="141" spans="1:18" ht="18.75" customHeight="1">
      <c r="A141" s="240"/>
      <c r="B141" s="301">
        <v>2.5</v>
      </c>
      <c r="C141" s="376" t="s">
        <v>68</v>
      </c>
      <c r="D141" s="376"/>
      <c r="E141" s="377"/>
      <c r="F141" s="237"/>
      <c r="G141" s="238"/>
      <c r="H141" s="210"/>
      <c r="I141" s="277"/>
      <c r="J141" s="292"/>
      <c r="K141" s="277"/>
      <c r="L141" s="210"/>
      <c r="M141" s="239"/>
      <c r="N141" s="170"/>
      <c r="O141" s="170"/>
      <c r="P141" s="170"/>
      <c r="Q141" s="170"/>
      <c r="R141" s="170"/>
    </row>
    <row r="142" spans="1:18" ht="18.75" customHeight="1">
      <c r="A142" s="240"/>
      <c r="B142" s="317"/>
      <c r="C142" s="242"/>
      <c r="D142" s="390" t="s">
        <v>173</v>
      </c>
      <c r="E142" s="391"/>
      <c r="F142" s="325"/>
      <c r="G142" s="334"/>
      <c r="H142" s="327"/>
      <c r="I142" s="328"/>
      <c r="J142" s="328"/>
      <c r="K142" s="328"/>
      <c r="L142" s="328"/>
      <c r="M142" s="278"/>
      <c r="N142" s="170"/>
      <c r="O142" s="170"/>
      <c r="P142" s="170"/>
      <c r="Q142" s="170"/>
      <c r="R142" s="170"/>
    </row>
    <row r="143" spans="1:18" ht="18.75" customHeight="1">
      <c r="A143" s="316"/>
      <c r="B143" s="330">
        <v>2.6</v>
      </c>
      <c r="C143" s="376" t="s">
        <v>69</v>
      </c>
      <c r="D143" s="376"/>
      <c r="E143" s="377"/>
      <c r="F143" s="245"/>
      <c r="G143" s="331"/>
      <c r="H143" s="210"/>
      <c r="I143" s="277"/>
      <c r="J143" s="292"/>
      <c r="K143" s="277"/>
      <c r="L143" s="210"/>
      <c r="M143" s="239"/>
      <c r="N143" s="170"/>
      <c r="O143" s="170"/>
      <c r="P143" s="170"/>
      <c r="Q143" s="170"/>
      <c r="R143" s="170"/>
    </row>
    <row r="144" spans="1:18" ht="18.75" customHeight="1">
      <c r="A144" s="316"/>
      <c r="B144" s="317"/>
      <c r="C144" s="242" t="s">
        <v>7</v>
      </c>
      <c r="D144" s="374" t="s">
        <v>75</v>
      </c>
      <c r="E144" s="375"/>
      <c r="F144" s="245">
        <v>168</v>
      </c>
      <c r="G144" s="320" t="s">
        <v>37</v>
      </c>
      <c r="H144" s="210"/>
      <c r="I144" s="277"/>
      <c r="J144" s="293"/>
      <c r="K144" s="277"/>
      <c r="L144" s="210"/>
      <c r="M144" s="278"/>
      <c r="N144" s="170"/>
      <c r="O144" s="170"/>
      <c r="P144" s="170"/>
      <c r="Q144" s="170"/>
      <c r="R144" s="170"/>
    </row>
    <row r="145" spans="1:18" ht="18.75" customHeight="1">
      <c r="A145" s="316"/>
      <c r="B145" s="317"/>
      <c r="C145" s="242" t="s">
        <v>7</v>
      </c>
      <c r="D145" s="374" t="s">
        <v>76</v>
      </c>
      <c r="E145" s="375"/>
      <c r="F145" s="245">
        <v>395</v>
      </c>
      <c r="G145" s="320" t="s">
        <v>37</v>
      </c>
      <c r="H145" s="210"/>
      <c r="I145" s="277"/>
      <c r="J145" s="293"/>
      <c r="K145" s="277"/>
      <c r="L145" s="210"/>
      <c r="M145" s="278"/>
      <c r="N145" s="170"/>
      <c r="O145" s="170"/>
      <c r="P145" s="170"/>
      <c r="Q145" s="170"/>
      <c r="R145" s="170"/>
    </row>
    <row r="146" spans="1:18" ht="18.75" customHeight="1">
      <c r="A146" s="240"/>
      <c r="B146" s="317"/>
      <c r="C146" s="242"/>
      <c r="D146" s="390" t="s">
        <v>174</v>
      </c>
      <c r="E146" s="391"/>
      <c r="F146" s="325"/>
      <c r="G146" s="334"/>
      <c r="H146" s="327"/>
      <c r="I146" s="328"/>
      <c r="J146" s="328"/>
      <c r="K146" s="328"/>
      <c r="L146" s="328"/>
      <c r="M146" s="278"/>
      <c r="N146" s="170"/>
      <c r="O146" s="170"/>
      <c r="P146" s="170"/>
      <c r="Q146" s="170"/>
      <c r="R146" s="170"/>
    </row>
    <row r="147" spans="1:18" ht="18.75" customHeight="1">
      <c r="A147" s="316"/>
      <c r="B147" s="330">
        <v>2.7</v>
      </c>
      <c r="C147" s="376" t="s">
        <v>70</v>
      </c>
      <c r="D147" s="376"/>
      <c r="E147" s="377"/>
      <c r="F147" s="245"/>
      <c r="G147" s="331"/>
      <c r="H147" s="210"/>
      <c r="I147" s="277"/>
      <c r="J147" s="292"/>
      <c r="K147" s="277"/>
      <c r="L147" s="210"/>
      <c r="M147" s="239"/>
      <c r="N147" s="170"/>
      <c r="O147" s="170"/>
      <c r="P147" s="170"/>
      <c r="Q147" s="170"/>
      <c r="R147" s="170"/>
    </row>
    <row r="148" spans="1:18" ht="18.75" customHeight="1">
      <c r="A148" s="316"/>
      <c r="B148" s="317"/>
      <c r="C148" s="242" t="s">
        <v>7</v>
      </c>
      <c r="D148" s="374" t="s">
        <v>306</v>
      </c>
      <c r="E148" s="375"/>
      <c r="F148" s="245">
        <v>10</v>
      </c>
      <c r="G148" s="320" t="s">
        <v>77</v>
      </c>
      <c r="H148" s="210"/>
      <c r="I148" s="277"/>
      <c r="J148" s="293"/>
      <c r="K148" s="277"/>
      <c r="L148" s="210"/>
      <c r="M148" s="278"/>
      <c r="N148" s="170"/>
      <c r="O148" s="170"/>
      <c r="P148" s="170"/>
      <c r="Q148" s="170"/>
      <c r="R148" s="170"/>
    </row>
    <row r="149" spans="1:18" ht="18.75" customHeight="1">
      <c r="A149" s="316"/>
      <c r="B149" s="317"/>
      <c r="C149" s="242" t="s">
        <v>7</v>
      </c>
      <c r="D149" s="374" t="s">
        <v>307</v>
      </c>
      <c r="E149" s="375"/>
      <c r="F149" s="245">
        <v>1</v>
      </c>
      <c r="G149" s="320" t="s">
        <v>77</v>
      </c>
      <c r="H149" s="210"/>
      <c r="I149" s="277"/>
      <c r="J149" s="293"/>
      <c r="K149" s="277"/>
      <c r="L149" s="210"/>
      <c r="M149" s="278"/>
      <c r="N149" s="170"/>
      <c r="O149" s="170"/>
      <c r="P149" s="170"/>
      <c r="Q149" s="170"/>
      <c r="R149" s="170"/>
    </row>
    <row r="150" spans="1:18" ht="18.75" customHeight="1">
      <c r="A150" s="316"/>
      <c r="B150" s="317"/>
      <c r="C150" s="242" t="s">
        <v>7</v>
      </c>
      <c r="D150" s="374" t="s">
        <v>308</v>
      </c>
      <c r="E150" s="375"/>
      <c r="F150" s="245">
        <v>1</v>
      </c>
      <c r="G150" s="320" t="s">
        <v>77</v>
      </c>
      <c r="H150" s="210"/>
      <c r="I150" s="277"/>
      <c r="J150" s="293"/>
      <c r="K150" s="277"/>
      <c r="L150" s="210"/>
      <c r="M150" s="278"/>
      <c r="N150" s="170"/>
      <c r="O150" s="170"/>
      <c r="P150" s="170"/>
      <c r="Q150" s="170"/>
      <c r="R150" s="170"/>
    </row>
    <row r="151" spans="1:18" ht="18.75" customHeight="1">
      <c r="A151" s="316"/>
      <c r="B151" s="317"/>
      <c r="C151" s="242" t="s">
        <v>7</v>
      </c>
      <c r="D151" s="374" t="s">
        <v>109</v>
      </c>
      <c r="E151" s="375"/>
      <c r="F151" s="245">
        <v>120</v>
      </c>
      <c r="G151" s="320" t="s">
        <v>74</v>
      </c>
      <c r="H151" s="210"/>
      <c r="I151" s="277"/>
      <c r="J151" s="293"/>
      <c r="K151" s="277"/>
      <c r="L151" s="210"/>
      <c r="M151" s="278"/>
      <c r="N151" s="170"/>
      <c r="O151" s="170"/>
      <c r="P151" s="170"/>
      <c r="Q151" s="170"/>
      <c r="R151" s="170"/>
    </row>
    <row r="152" spans="1:18" ht="18.75" customHeight="1">
      <c r="A152" s="240"/>
      <c r="B152" s="317"/>
      <c r="C152" s="242"/>
      <c r="D152" s="390" t="s">
        <v>279</v>
      </c>
      <c r="E152" s="391"/>
      <c r="F152" s="325"/>
      <c r="G152" s="331"/>
      <c r="H152" s="327"/>
      <c r="I152" s="328"/>
      <c r="J152" s="328"/>
      <c r="K152" s="328"/>
      <c r="L152" s="328"/>
      <c r="M152" s="278"/>
      <c r="N152" s="170"/>
      <c r="O152" s="170"/>
      <c r="P152" s="170"/>
      <c r="Q152" s="170"/>
      <c r="R152" s="170"/>
    </row>
    <row r="153" spans="1:18" ht="18.75" customHeight="1">
      <c r="A153" s="240"/>
      <c r="B153" s="317"/>
      <c r="C153" s="242"/>
      <c r="D153" s="323"/>
      <c r="E153" s="324"/>
      <c r="F153" s="325"/>
      <c r="G153" s="326"/>
      <c r="H153" s="327"/>
      <c r="I153" s="328"/>
      <c r="J153" s="328"/>
      <c r="K153" s="328"/>
      <c r="L153" s="328"/>
      <c r="M153" s="278"/>
      <c r="N153" s="170"/>
      <c r="O153" s="170"/>
      <c r="P153" s="170"/>
      <c r="Q153" s="170"/>
      <c r="R153" s="170"/>
    </row>
    <row r="154" spans="1:18" ht="18.75" customHeight="1">
      <c r="A154" s="240"/>
      <c r="B154" s="317"/>
      <c r="C154" s="242"/>
      <c r="D154" s="378"/>
      <c r="E154" s="379"/>
      <c r="F154" s="245"/>
      <c r="G154" s="320"/>
      <c r="H154" s="210"/>
      <c r="I154" s="277"/>
      <c r="J154" s="277"/>
      <c r="K154" s="277"/>
      <c r="L154" s="210"/>
      <c r="M154" s="278"/>
      <c r="N154" s="170"/>
      <c r="O154" s="170"/>
      <c r="P154" s="170"/>
      <c r="Q154" s="170"/>
      <c r="R154" s="170"/>
    </row>
    <row r="155" spans="1:18" ht="18.75" customHeight="1">
      <c r="A155" s="316"/>
      <c r="B155" s="330">
        <v>2.8</v>
      </c>
      <c r="C155" s="376" t="s">
        <v>71</v>
      </c>
      <c r="D155" s="376"/>
      <c r="E155" s="377"/>
      <c r="F155" s="245"/>
      <c r="G155" s="331"/>
      <c r="H155" s="210"/>
      <c r="I155" s="277"/>
      <c r="J155" s="292"/>
      <c r="K155" s="277"/>
      <c r="L155" s="210"/>
      <c r="M155" s="239"/>
      <c r="N155" s="170"/>
      <c r="O155" s="170"/>
      <c r="P155" s="170"/>
      <c r="Q155" s="170"/>
      <c r="R155" s="170"/>
    </row>
    <row r="156" spans="1:18" ht="18.75" customHeight="1">
      <c r="A156" s="316"/>
      <c r="B156" s="317"/>
      <c r="C156" s="242" t="s">
        <v>7</v>
      </c>
      <c r="D156" s="374" t="s">
        <v>330</v>
      </c>
      <c r="E156" s="375"/>
      <c r="F156" s="245">
        <v>40</v>
      </c>
      <c r="G156" s="320" t="s">
        <v>74</v>
      </c>
      <c r="H156" s="210"/>
      <c r="I156" s="277"/>
      <c r="J156" s="293"/>
      <c r="K156" s="277"/>
      <c r="L156" s="210"/>
      <c r="M156" s="278"/>
      <c r="N156" s="170"/>
      <c r="O156" s="170"/>
      <c r="P156" s="170"/>
      <c r="Q156" s="170"/>
      <c r="R156" s="170"/>
    </row>
    <row r="157" spans="1:18" ht="18.75" customHeight="1">
      <c r="A157" s="316"/>
      <c r="B157" s="317"/>
      <c r="C157" s="242" t="s">
        <v>7</v>
      </c>
      <c r="D157" s="374" t="s">
        <v>305</v>
      </c>
      <c r="E157" s="375"/>
      <c r="F157" s="245">
        <v>10</v>
      </c>
      <c r="G157" s="320" t="s">
        <v>37</v>
      </c>
      <c r="H157" s="210"/>
      <c r="I157" s="277"/>
      <c r="J157" s="293"/>
      <c r="K157" s="277"/>
      <c r="L157" s="210"/>
      <c r="M157" s="278"/>
      <c r="N157" s="170"/>
      <c r="O157" s="170"/>
      <c r="P157" s="170"/>
      <c r="Q157" s="170"/>
      <c r="R157" s="170"/>
    </row>
    <row r="158" spans="1:18" ht="18.75" customHeight="1">
      <c r="A158" s="240"/>
      <c r="B158" s="317"/>
      <c r="C158" s="242"/>
      <c r="D158" s="390" t="s">
        <v>277</v>
      </c>
      <c r="E158" s="391"/>
      <c r="F158" s="325"/>
      <c r="G158" s="339"/>
      <c r="H158" s="327"/>
      <c r="I158" s="328"/>
      <c r="J158" s="328"/>
      <c r="K158" s="328"/>
      <c r="L158" s="328"/>
      <c r="M158" s="278"/>
      <c r="N158" s="170"/>
      <c r="O158" s="170"/>
      <c r="P158" s="170"/>
      <c r="Q158" s="170"/>
      <c r="R158" s="170"/>
    </row>
    <row r="159" spans="1:18" ht="18.75" customHeight="1">
      <c r="A159" s="316"/>
      <c r="B159" s="330">
        <v>2.9</v>
      </c>
      <c r="C159" s="376" t="s">
        <v>72</v>
      </c>
      <c r="D159" s="376"/>
      <c r="E159" s="377"/>
      <c r="F159" s="245"/>
      <c r="G159" s="331"/>
      <c r="H159" s="210"/>
      <c r="I159" s="277"/>
      <c r="J159" s="292"/>
      <c r="K159" s="277"/>
      <c r="L159" s="210"/>
      <c r="M159" s="239"/>
      <c r="N159" s="170"/>
      <c r="O159" s="170"/>
      <c r="P159" s="170"/>
      <c r="Q159" s="170"/>
      <c r="R159" s="170"/>
    </row>
    <row r="160" spans="1:18" ht="18.75" customHeight="1">
      <c r="A160" s="316"/>
      <c r="B160" s="317"/>
      <c r="C160" s="242" t="s">
        <v>7</v>
      </c>
      <c r="D160" s="374" t="s">
        <v>309</v>
      </c>
      <c r="E160" s="375"/>
      <c r="F160" s="245">
        <v>1</v>
      </c>
      <c r="G160" s="320" t="s">
        <v>77</v>
      </c>
      <c r="H160" s="210"/>
      <c r="I160" s="277"/>
      <c r="J160" s="293"/>
      <c r="K160" s="277"/>
      <c r="L160" s="210"/>
      <c r="M160" s="278"/>
      <c r="N160" s="170"/>
      <c r="O160" s="170"/>
      <c r="P160" s="170"/>
      <c r="Q160" s="170"/>
      <c r="R160" s="170"/>
    </row>
    <row r="161" spans="1:18" ht="18.75" customHeight="1">
      <c r="A161" s="316"/>
      <c r="B161" s="317"/>
      <c r="C161" s="242" t="s">
        <v>7</v>
      </c>
      <c r="D161" s="396" t="s">
        <v>323</v>
      </c>
      <c r="E161" s="397"/>
      <c r="F161" s="245">
        <v>5</v>
      </c>
      <c r="G161" s="320" t="s">
        <v>77</v>
      </c>
      <c r="H161" s="210"/>
      <c r="I161" s="277"/>
      <c r="J161" s="293"/>
      <c r="K161" s="277"/>
      <c r="L161" s="210"/>
      <c r="M161" s="278"/>
      <c r="N161" s="170"/>
      <c r="O161" s="170"/>
      <c r="P161" s="170"/>
      <c r="Q161" s="170"/>
      <c r="R161" s="170"/>
    </row>
    <row r="162" spans="1:18" ht="18.75" customHeight="1">
      <c r="A162" s="316"/>
      <c r="B162" s="317"/>
      <c r="C162" s="242" t="s">
        <v>7</v>
      </c>
      <c r="D162" s="374" t="s">
        <v>324</v>
      </c>
      <c r="E162" s="375"/>
      <c r="F162" s="245">
        <v>1</v>
      </c>
      <c r="G162" s="320" t="s">
        <v>77</v>
      </c>
      <c r="H162" s="210"/>
      <c r="I162" s="277"/>
      <c r="J162" s="293"/>
      <c r="K162" s="277"/>
      <c r="L162" s="210"/>
      <c r="M162" s="278"/>
      <c r="N162" s="170"/>
      <c r="O162" s="170"/>
      <c r="P162" s="170"/>
      <c r="Q162" s="170"/>
      <c r="R162" s="170"/>
    </row>
    <row r="163" spans="1:18" ht="18.75" customHeight="1">
      <c r="A163" s="316"/>
      <c r="B163" s="317"/>
      <c r="C163" s="242" t="s">
        <v>7</v>
      </c>
      <c r="D163" s="374" t="s">
        <v>78</v>
      </c>
      <c r="E163" s="375"/>
      <c r="F163" s="245">
        <v>1</v>
      </c>
      <c r="G163" s="320" t="s">
        <v>49</v>
      </c>
      <c r="H163" s="210"/>
      <c r="I163" s="277"/>
      <c r="J163" s="293"/>
      <c r="K163" s="277"/>
      <c r="L163" s="210"/>
      <c r="M163" s="278"/>
      <c r="N163" s="170"/>
      <c r="O163" s="170"/>
      <c r="P163" s="170"/>
      <c r="Q163" s="170"/>
      <c r="R163" s="170"/>
    </row>
    <row r="164" spans="1:18" ht="18.75" customHeight="1">
      <c r="A164" s="316"/>
      <c r="B164" s="317"/>
      <c r="C164" s="242" t="s">
        <v>7</v>
      </c>
      <c r="D164" s="374" t="s">
        <v>79</v>
      </c>
      <c r="E164" s="375"/>
      <c r="F164" s="245">
        <v>1</v>
      </c>
      <c r="G164" s="320" t="s">
        <v>80</v>
      </c>
      <c r="H164" s="210"/>
      <c r="I164" s="277"/>
      <c r="J164" s="293"/>
      <c r="K164" s="277"/>
      <c r="L164" s="210"/>
      <c r="M164" s="278"/>
      <c r="N164" s="170"/>
      <c r="O164" s="170"/>
      <c r="P164" s="170"/>
      <c r="Q164" s="170"/>
      <c r="R164" s="170"/>
    </row>
    <row r="165" spans="1:18" ht="18.75" customHeight="1">
      <c r="A165" s="316"/>
      <c r="B165" s="317"/>
      <c r="C165" s="242" t="s">
        <v>7</v>
      </c>
      <c r="D165" s="434" t="s">
        <v>362</v>
      </c>
      <c r="E165" s="435"/>
      <c r="F165" s="245">
        <v>5</v>
      </c>
      <c r="G165" s="320" t="s">
        <v>80</v>
      </c>
      <c r="H165" s="210"/>
      <c r="I165" s="277"/>
      <c r="J165" s="293"/>
      <c r="K165" s="277"/>
      <c r="L165" s="210"/>
      <c r="M165" s="278"/>
      <c r="N165" s="170"/>
      <c r="O165" s="170"/>
      <c r="P165" s="170"/>
      <c r="Q165" s="170"/>
      <c r="R165" s="170"/>
    </row>
    <row r="166" spans="1:18" ht="18.75" customHeight="1">
      <c r="A166" s="316"/>
      <c r="B166" s="317"/>
      <c r="C166" s="242" t="s">
        <v>7</v>
      </c>
      <c r="D166" s="374" t="s">
        <v>310</v>
      </c>
      <c r="E166" s="375"/>
      <c r="F166" s="245">
        <v>1</v>
      </c>
      <c r="G166" s="320" t="s">
        <v>110</v>
      </c>
      <c r="H166" s="210"/>
      <c r="I166" s="277"/>
      <c r="J166" s="293"/>
      <c r="K166" s="277"/>
      <c r="L166" s="210"/>
      <c r="M166" s="278"/>
      <c r="N166" s="170"/>
      <c r="O166" s="170"/>
      <c r="P166" s="170"/>
      <c r="Q166" s="170"/>
      <c r="R166" s="170"/>
    </row>
    <row r="167" spans="1:18" ht="18.75" customHeight="1">
      <c r="A167" s="316"/>
      <c r="B167" s="317"/>
      <c r="C167" s="242" t="s">
        <v>7</v>
      </c>
      <c r="D167" s="374" t="s">
        <v>363</v>
      </c>
      <c r="E167" s="375"/>
      <c r="F167" s="245">
        <v>2</v>
      </c>
      <c r="G167" s="320" t="s">
        <v>80</v>
      </c>
      <c r="H167" s="210"/>
      <c r="I167" s="277"/>
      <c r="J167" s="293"/>
      <c r="K167" s="277"/>
      <c r="L167" s="210"/>
      <c r="M167" s="278"/>
      <c r="N167" s="170"/>
      <c r="O167" s="170"/>
      <c r="P167" s="170"/>
      <c r="Q167" s="170"/>
      <c r="R167" s="170"/>
    </row>
    <row r="168" spans="1:18" ht="18.75" customHeight="1">
      <c r="A168" s="240"/>
      <c r="B168" s="317"/>
      <c r="C168" s="242"/>
      <c r="D168" s="390" t="s">
        <v>276</v>
      </c>
      <c r="E168" s="391"/>
      <c r="F168" s="325"/>
      <c r="G168" s="339"/>
      <c r="H168" s="327"/>
      <c r="I168" s="328"/>
      <c r="J168" s="328"/>
      <c r="K168" s="328"/>
      <c r="L168" s="328"/>
      <c r="M168" s="278"/>
      <c r="N168" s="170"/>
      <c r="O168" s="170"/>
      <c r="P168" s="170"/>
      <c r="Q168" s="170"/>
      <c r="R168" s="170"/>
    </row>
    <row r="169" spans="1:18" ht="18.75" customHeight="1">
      <c r="A169" s="316"/>
      <c r="B169" s="347">
        <v>2.1</v>
      </c>
      <c r="C169" s="376" t="s">
        <v>73</v>
      </c>
      <c r="D169" s="376"/>
      <c r="E169" s="377"/>
      <c r="F169" s="245"/>
      <c r="G169" s="331"/>
      <c r="H169" s="210"/>
      <c r="I169" s="277"/>
      <c r="J169" s="292"/>
      <c r="K169" s="277"/>
      <c r="L169" s="210"/>
      <c r="M169" s="239"/>
      <c r="N169" s="170"/>
      <c r="O169" s="170"/>
      <c r="P169" s="170"/>
      <c r="Q169" s="170"/>
      <c r="R169" s="170"/>
    </row>
    <row r="170" spans="1:18" ht="18.75" customHeight="1">
      <c r="A170" s="316"/>
      <c r="B170" s="317"/>
      <c r="C170" s="242" t="s">
        <v>7</v>
      </c>
      <c r="D170" s="374" t="s">
        <v>328</v>
      </c>
      <c r="E170" s="375"/>
      <c r="F170" s="245">
        <v>563</v>
      </c>
      <c r="G170" s="320" t="s">
        <v>37</v>
      </c>
      <c r="H170" s="210"/>
      <c r="I170" s="277"/>
      <c r="J170" s="293"/>
      <c r="K170" s="277"/>
      <c r="L170" s="210"/>
      <c r="M170" s="278"/>
      <c r="N170" s="170"/>
      <c r="O170" s="170"/>
      <c r="P170" s="170"/>
      <c r="Q170" s="170"/>
      <c r="R170" s="170"/>
    </row>
    <row r="171" spans="1:18" ht="18.75" customHeight="1">
      <c r="A171" s="240"/>
      <c r="B171" s="317"/>
      <c r="C171" s="242"/>
      <c r="D171" s="390" t="s">
        <v>147</v>
      </c>
      <c r="E171" s="391"/>
      <c r="F171" s="325"/>
      <c r="G171" s="326"/>
      <c r="H171" s="327"/>
      <c r="I171" s="328"/>
      <c r="J171" s="328"/>
      <c r="K171" s="328"/>
      <c r="L171" s="328"/>
      <c r="M171" s="278"/>
      <c r="N171" s="170"/>
      <c r="O171" s="170"/>
      <c r="P171" s="170"/>
      <c r="Q171" s="170"/>
      <c r="R171" s="170"/>
    </row>
    <row r="172" spans="1:18" ht="18.75" customHeight="1">
      <c r="A172" s="316"/>
      <c r="B172" s="347">
        <v>2.11</v>
      </c>
      <c r="C172" s="376" t="s">
        <v>144</v>
      </c>
      <c r="D172" s="376"/>
      <c r="E172" s="377"/>
      <c r="F172" s="245"/>
      <c r="G172" s="331"/>
      <c r="H172" s="210"/>
      <c r="I172" s="277"/>
      <c r="J172" s="292"/>
      <c r="K172" s="277"/>
      <c r="L172" s="210"/>
      <c r="M172" s="239"/>
      <c r="N172" s="170"/>
      <c r="O172" s="170"/>
      <c r="P172" s="170"/>
      <c r="Q172" s="170"/>
      <c r="R172" s="170"/>
    </row>
    <row r="173" spans="1:18" ht="18.75" customHeight="1">
      <c r="A173" s="240"/>
      <c r="B173" s="317"/>
      <c r="C173" s="242" t="s">
        <v>7</v>
      </c>
      <c r="D173" s="374" t="s">
        <v>325</v>
      </c>
      <c r="E173" s="375"/>
      <c r="F173" s="338">
        <v>27.5</v>
      </c>
      <c r="G173" s="320" t="s">
        <v>74</v>
      </c>
      <c r="H173" s="210"/>
      <c r="I173" s="277"/>
      <c r="J173" s="293"/>
      <c r="K173" s="277"/>
      <c r="L173" s="210"/>
      <c r="M173" s="278"/>
      <c r="N173" s="170"/>
      <c r="O173" s="170"/>
      <c r="P173" s="170"/>
      <c r="Q173" s="170"/>
      <c r="R173" s="170"/>
    </row>
    <row r="174" spans="1:18" ht="18.75" customHeight="1">
      <c r="A174" s="240"/>
      <c r="B174" s="317"/>
      <c r="C174" s="242"/>
      <c r="D174" s="390" t="s">
        <v>146</v>
      </c>
      <c r="E174" s="391"/>
      <c r="F174" s="325"/>
      <c r="G174" s="326"/>
      <c r="H174" s="327"/>
      <c r="I174" s="328"/>
      <c r="J174" s="328"/>
      <c r="K174" s="328"/>
      <c r="L174" s="328"/>
      <c r="M174" s="278"/>
      <c r="N174" s="170"/>
      <c r="O174" s="170"/>
      <c r="P174" s="170"/>
      <c r="Q174" s="170"/>
      <c r="R174" s="170"/>
    </row>
    <row r="175" spans="1:18" ht="18.75" customHeight="1">
      <c r="A175" s="240"/>
      <c r="B175" s="317"/>
      <c r="C175" s="242"/>
      <c r="D175" s="374"/>
      <c r="E175" s="375"/>
      <c r="F175" s="245"/>
      <c r="G175" s="320"/>
      <c r="H175" s="210"/>
      <c r="I175" s="277"/>
      <c r="J175" s="277"/>
      <c r="K175" s="277"/>
      <c r="L175" s="210"/>
      <c r="M175" s="278"/>
      <c r="N175" s="170"/>
      <c r="O175" s="170"/>
      <c r="P175" s="170"/>
      <c r="Q175" s="170"/>
      <c r="R175" s="170"/>
    </row>
    <row r="176" spans="1:18" ht="18.75" customHeight="1">
      <c r="A176" s="240"/>
      <c r="B176" s="317"/>
      <c r="C176" s="242"/>
      <c r="D176" s="374"/>
      <c r="E176" s="375"/>
      <c r="F176" s="245"/>
      <c r="G176" s="320"/>
      <c r="H176" s="210"/>
      <c r="I176" s="277"/>
      <c r="J176" s="277"/>
      <c r="K176" s="277"/>
      <c r="L176" s="210"/>
      <c r="M176" s="278"/>
      <c r="N176" s="170"/>
      <c r="O176" s="170"/>
      <c r="P176" s="170"/>
      <c r="Q176" s="170"/>
      <c r="R176" s="170"/>
    </row>
    <row r="177" spans="1:18" ht="18.75" customHeight="1">
      <c r="A177" s="240"/>
      <c r="B177" s="317"/>
      <c r="C177" s="242"/>
      <c r="D177" s="374"/>
      <c r="E177" s="375"/>
      <c r="F177" s="245"/>
      <c r="G177" s="320"/>
      <c r="H177" s="210"/>
      <c r="I177" s="277"/>
      <c r="J177" s="277"/>
      <c r="K177" s="277"/>
      <c r="L177" s="210"/>
      <c r="M177" s="278"/>
      <c r="N177" s="170"/>
      <c r="O177" s="170"/>
      <c r="P177" s="170"/>
      <c r="Q177" s="170"/>
      <c r="R177" s="170"/>
    </row>
    <row r="178" spans="1:18" ht="18.75" customHeight="1">
      <c r="A178" s="340"/>
      <c r="B178" s="341"/>
      <c r="C178" s="399" t="s">
        <v>266</v>
      </c>
      <c r="D178" s="399"/>
      <c r="E178" s="400"/>
      <c r="F178" s="342"/>
      <c r="G178" s="343" t="s">
        <v>51</v>
      </c>
      <c r="H178" s="344"/>
      <c r="I178" s="345">
        <f>SUM(I112+I119+I124+I140+I146+I152+I158+I168+I171+I174)</f>
        <v>0</v>
      </c>
      <c r="J178" s="345"/>
      <c r="K178" s="345">
        <f>SUM(K112+K119+K124+K140+K146+K152+K158+K168+K171+K174)</f>
        <v>0</v>
      </c>
      <c r="L178" s="345">
        <f>SUM(L112+L119+L124+L140+L146+L152+L158+L168+L171+L174)</f>
        <v>0</v>
      </c>
      <c r="M178" s="346"/>
      <c r="N178" s="170"/>
      <c r="O178" s="170"/>
      <c r="P178" s="170"/>
      <c r="Q178" s="170"/>
      <c r="R178" s="170"/>
    </row>
    <row r="179" spans="1:18" ht="18" customHeight="1">
      <c r="A179" s="348">
        <v>3</v>
      </c>
      <c r="B179" s="393" t="s">
        <v>128</v>
      </c>
      <c r="C179" s="394"/>
      <c r="D179" s="394"/>
      <c r="E179" s="395"/>
      <c r="F179" s="349"/>
      <c r="G179" s="350"/>
      <c r="H179" s="333"/>
      <c r="I179" s="332"/>
      <c r="J179" s="351"/>
      <c r="K179" s="332"/>
      <c r="L179" s="333"/>
      <c r="M179" s="352"/>
      <c r="N179" s="170"/>
      <c r="O179" s="170"/>
      <c r="P179" s="170"/>
      <c r="Q179" s="170"/>
      <c r="R179" s="170"/>
    </row>
    <row r="180" spans="1:18" ht="18" customHeight="1">
      <c r="A180" s="240"/>
      <c r="B180" s="301">
        <v>3.1</v>
      </c>
      <c r="C180" s="376" t="s">
        <v>81</v>
      </c>
      <c r="D180" s="376"/>
      <c r="E180" s="377"/>
      <c r="F180" s="237"/>
      <c r="G180" s="238"/>
      <c r="H180" s="210"/>
      <c r="I180" s="277"/>
      <c r="J180" s="292"/>
      <c r="K180" s="277"/>
      <c r="L180" s="210"/>
      <c r="M180" s="239"/>
      <c r="N180" s="170"/>
      <c r="O180" s="170"/>
      <c r="P180" s="170"/>
      <c r="Q180" s="170"/>
      <c r="R180" s="170"/>
    </row>
    <row r="181" spans="1:18" ht="18" customHeight="1">
      <c r="A181" s="240"/>
      <c r="B181" s="317"/>
      <c r="C181" s="242" t="s">
        <v>7</v>
      </c>
      <c r="D181" s="401" t="s">
        <v>85</v>
      </c>
      <c r="E181" s="402"/>
      <c r="F181" s="245">
        <v>1</v>
      </c>
      <c r="G181" s="249" t="s">
        <v>33</v>
      </c>
      <c r="H181" s="210"/>
      <c r="I181" s="277"/>
      <c r="J181" s="293"/>
      <c r="K181" s="277"/>
      <c r="L181" s="210"/>
      <c r="M181" s="278"/>
      <c r="N181" s="170"/>
      <c r="O181" s="170"/>
      <c r="P181" s="170"/>
      <c r="Q181" s="170"/>
      <c r="R181" s="170"/>
    </row>
    <row r="182" spans="1:18" ht="18" customHeight="1">
      <c r="A182" s="240"/>
      <c r="B182" s="317"/>
      <c r="C182" s="242" t="s">
        <v>7</v>
      </c>
      <c r="D182" s="401" t="s">
        <v>331</v>
      </c>
      <c r="E182" s="402"/>
      <c r="F182" s="245">
        <v>5</v>
      </c>
      <c r="G182" s="249" t="s">
        <v>33</v>
      </c>
      <c r="H182" s="210"/>
      <c r="I182" s="277"/>
      <c r="J182" s="293"/>
      <c r="K182" s="277"/>
      <c r="L182" s="210"/>
      <c r="M182" s="278"/>
      <c r="N182" s="170"/>
      <c r="O182" s="170"/>
      <c r="P182" s="170"/>
      <c r="Q182" s="170"/>
      <c r="R182" s="170"/>
    </row>
    <row r="183" spans="1:18" ht="18" customHeight="1">
      <c r="A183" s="240"/>
      <c r="B183" s="317"/>
      <c r="C183" s="242" t="s">
        <v>7</v>
      </c>
      <c r="D183" s="401" t="s">
        <v>332</v>
      </c>
      <c r="E183" s="402"/>
      <c r="F183" s="245">
        <v>1</v>
      </c>
      <c r="G183" s="249" t="s">
        <v>33</v>
      </c>
      <c r="H183" s="210"/>
      <c r="I183" s="277"/>
      <c r="J183" s="293"/>
      <c r="K183" s="277"/>
      <c r="L183" s="210"/>
      <c r="M183" s="278"/>
      <c r="N183" s="170"/>
      <c r="O183" s="170"/>
      <c r="P183" s="170"/>
      <c r="Q183" s="170"/>
      <c r="R183" s="170"/>
    </row>
    <row r="184" spans="1:18" ht="18" customHeight="1">
      <c r="A184" s="240"/>
      <c r="B184" s="317"/>
      <c r="C184" s="242" t="s">
        <v>7</v>
      </c>
      <c r="D184" s="401" t="s">
        <v>333</v>
      </c>
      <c r="E184" s="402"/>
      <c r="F184" s="245">
        <v>1</v>
      </c>
      <c r="G184" s="249" t="s">
        <v>33</v>
      </c>
      <c r="H184" s="210"/>
      <c r="I184" s="277"/>
      <c r="J184" s="293"/>
      <c r="K184" s="277"/>
      <c r="L184" s="210"/>
      <c r="M184" s="278"/>
      <c r="N184" s="170"/>
      <c r="O184" s="170"/>
      <c r="P184" s="170"/>
      <c r="Q184" s="170"/>
      <c r="R184" s="170"/>
    </row>
    <row r="185" spans="1:18" ht="18" customHeight="1">
      <c r="A185" s="240"/>
      <c r="B185" s="317"/>
      <c r="C185" s="242" t="s">
        <v>7</v>
      </c>
      <c r="D185" s="401" t="s">
        <v>340</v>
      </c>
      <c r="E185" s="402"/>
      <c r="F185" s="245">
        <v>10</v>
      </c>
      <c r="G185" s="249" t="s">
        <v>33</v>
      </c>
      <c r="H185" s="210"/>
      <c r="I185" s="277"/>
      <c r="J185" s="293"/>
      <c r="K185" s="277"/>
      <c r="L185" s="210"/>
      <c r="M185" s="278"/>
      <c r="N185" s="170"/>
      <c r="O185" s="170"/>
      <c r="P185" s="170"/>
      <c r="Q185" s="170"/>
      <c r="R185" s="170"/>
    </row>
    <row r="186" spans="1:18" ht="18" customHeight="1">
      <c r="A186" s="240"/>
      <c r="B186" s="317"/>
      <c r="C186" s="242" t="s">
        <v>7</v>
      </c>
      <c r="D186" s="401" t="s">
        <v>96</v>
      </c>
      <c r="E186" s="402"/>
      <c r="F186" s="245">
        <v>2</v>
      </c>
      <c r="G186" s="249" t="s">
        <v>33</v>
      </c>
      <c r="H186" s="210"/>
      <c r="I186" s="277"/>
      <c r="J186" s="293"/>
      <c r="K186" s="277"/>
      <c r="L186" s="210"/>
      <c r="M186" s="278"/>
      <c r="N186" s="170"/>
      <c r="O186" s="170"/>
      <c r="P186" s="170"/>
      <c r="Q186" s="170"/>
      <c r="R186" s="170"/>
    </row>
    <row r="187" spans="1:18" ht="18" customHeight="1">
      <c r="A187" s="240"/>
      <c r="B187" s="317"/>
      <c r="C187" s="242" t="s">
        <v>7</v>
      </c>
      <c r="D187" s="401" t="s">
        <v>86</v>
      </c>
      <c r="E187" s="402"/>
      <c r="F187" s="245">
        <v>1</v>
      </c>
      <c r="G187" s="249" t="s">
        <v>33</v>
      </c>
      <c r="H187" s="210"/>
      <c r="I187" s="277"/>
      <c r="J187" s="293"/>
      <c r="K187" s="277"/>
      <c r="L187" s="210"/>
      <c r="M187" s="278"/>
      <c r="N187" s="170"/>
      <c r="O187" s="170"/>
      <c r="P187" s="170"/>
      <c r="Q187" s="170"/>
      <c r="R187" s="170"/>
    </row>
    <row r="188" spans="1:18" ht="18" customHeight="1">
      <c r="A188" s="240"/>
      <c r="B188" s="317"/>
      <c r="C188" s="242"/>
      <c r="D188" s="390" t="s">
        <v>148</v>
      </c>
      <c r="E188" s="391"/>
      <c r="F188" s="325"/>
      <c r="G188" s="326"/>
      <c r="H188" s="327"/>
      <c r="I188" s="328"/>
      <c r="J188" s="328"/>
      <c r="K188" s="328"/>
      <c r="L188" s="328"/>
      <c r="M188" s="278"/>
      <c r="N188" s="170"/>
      <c r="O188" s="170"/>
      <c r="P188" s="170"/>
      <c r="Q188" s="170"/>
      <c r="R188" s="170"/>
    </row>
    <row r="189" spans="1:18" ht="18" customHeight="1">
      <c r="A189" s="316"/>
      <c r="B189" s="330">
        <v>3.2</v>
      </c>
      <c r="C189" s="376" t="s">
        <v>82</v>
      </c>
      <c r="D189" s="376"/>
      <c r="E189" s="377"/>
      <c r="F189" s="245"/>
      <c r="G189" s="331"/>
      <c r="H189" s="210"/>
      <c r="I189" s="277"/>
      <c r="J189" s="292"/>
      <c r="K189" s="277"/>
      <c r="L189" s="210"/>
      <c r="M189" s="239"/>
      <c r="N189" s="170"/>
      <c r="O189" s="170"/>
      <c r="P189" s="170"/>
      <c r="Q189" s="170"/>
      <c r="R189" s="170"/>
    </row>
    <row r="190" spans="1:18" ht="18" customHeight="1">
      <c r="A190" s="316"/>
      <c r="B190" s="317"/>
      <c r="C190" s="242" t="s">
        <v>7</v>
      </c>
      <c r="D190" s="401" t="s">
        <v>101</v>
      </c>
      <c r="E190" s="402"/>
      <c r="F190" s="245">
        <v>1</v>
      </c>
      <c r="G190" s="353" t="s">
        <v>33</v>
      </c>
      <c r="H190" s="210"/>
      <c r="I190" s="277"/>
      <c r="J190" s="293"/>
      <c r="K190" s="277"/>
      <c r="L190" s="210"/>
      <c r="M190" s="278"/>
      <c r="N190" s="170"/>
      <c r="O190" s="170"/>
      <c r="P190" s="170"/>
      <c r="Q190" s="170"/>
      <c r="R190" s="170"/>
    </row>
    <row r="191" spans="1:18" ht="18" customHeight="1">
      <c r="A191" s="316"/>
      <c r="B191" s="317"/>
      <c r="C191" s="242" t="s">
        <v>7</v>
      </c>
      <c r="D191" s="247" t="s">
        <v>97</v>
      </c>
      <c r="E191" s="248"/>
      <c r="F191" s="245">
        <v>5</v>
      </c>
      <c r="G191" s="353" t="s">
        <v>33</v>
      </c>
      <c r="H191" s="210"/>
      <c r="I191" s="277"/>
      <c r="J191" s="293"/>
      <c r="K191" s="277"/>
      <c r="L191" s="210"/>
      <c r="M191" s="278"/>
      <c r="N191" s="170"/>
      <c r="O191" s="170"/>
      <c r="P191" s="170"/>
      <c r="Q191" s="170"/>
      <c r="R191" s="170"/>
    </row>
    <row r="192" spans="1:18" ht="18" customHeight="1">
      <c r="A192" s="316"/>
      <c r="B192" s="317"/>
      <c r="C192" s="242" t="s">
        <v>7</v>
      </c>
      <c r="D192" s="247" t="s">
        <v>334</v>
      </c>
      <c r="E192" s="248"/>
      <c r="F192" s="245">
        <v>1</v>
      </c>
      <c r="G192" s="353" t="s">
        <v>33</v>
      </c>
      <c r="H192" s="210"/>
      <c r="I192" s="277"/>
      <c r="J192" s="293"/>
      <c r="K192" s="277"/>
      <c r="L192" s="210"/>
      <c r="M192" s="278"/>
      <c r="N192" s="170"/>
      <c r="O192" s="170"/>
      <c r="P192" s="170"/>
      <c r="Q192" s="170"/>
      <c r="R192" s="170"/>
    </row>
    <row r="193" spans="1:18" ht="18" customHeight="1">
      <c r="A193" s="316"/>
      <c r="B193" s="317"/>
      <c r="C193" s="242" t="s">
        <v>7</v>
      </c>
      <c r="D193" s="247" t="s">
        <v>335</v>
      </c>
      <c r="E193" s="248"/>
      <c r="F193" s="245">
        <v>10</v>
      </c>
      <c r="G193" s="353" t="s">
        <v>33</v>
      </c>
      <c r="H193" s="210"/>
      <c r="I193" s="277"/>
      <c r="J193" s="293"/>
      <c r="K193" s="277"/>
      <c r="L193" s="210"/>
      <c r="M193" s="278"/>
      <c r="N193" s="170"/>
      <c r="O193" s="170"/>
      <c r="P193" s="170"/>
      <c r="Q193" s="170"/>
      <c r="R193" s="170"/>
    </row>
    <row r="194" spans="1:18" ht="18" customHeight="1">
      <c r="A194" s="316"/>
      <c r="B194" s="317"/>
      <c r="C194" s="242" t="s">
        <v>7</v>
      </c>
      <c r="D194" s="401" t="s">
        <v>102</v>
      </c>
      <c r="E194" s="402"/>
      <c r="F194" s="245">
        <v>1</v>
      </c>
      <c r="G194" s="353" t="s">
        <v>33</v>
      </c>
      <c r="H194" s="210"/>
      <c r="I194" s="277"/>
      <c r="J194" s="293"/>
      <c r="K194" s="277"/>
      <c r="L194" s="210"/>
      <c r="M194" s="278"/>
      <c r="N194" s="170"/>
      <c r="O194" s="170"/>
      <c r="P194" s="170"/>
      <c r="Q194" s="170"/>
      <c r="R194" s="170"/>
    </row>
    <row r="195" spans="1:18" ht="18" customHeight="1">
      <c r="A195" s="316"/>
      <c r="B195" s="317"/>
      <c r="C195" s="242" t="s">
        <v>7</v>
      </c>
      <c r="D195" s="401" t="s">
        <v>326</v>
      </c>
      <c r="E195" s="402"/>
      <c r="F195" s="245">
        <v>1</v>
      </c>
      <c r="G195" s="353" t="s">
        <v>33</v>
      </c>
      <c r="H195" s="210"/>
      <c r="I195" s="277"/>
      <c r="J195" s="293"/>
      <c r="K195" s="277"/>
      <c r="L195" s="210"/>
      <c r="M195" s="278"/>
      <c r="N195" s="170"/>
      <c r="O195" s="170"/>
      <c r="P195" s="170"/>
      <c r="Q195" s="170"/>
      <c r="R195" s="170"/>
    </row>
    <row r="196" spans="1:18" ht="18" customHeight="1">
      <c r="A196" s="240"/>
      <c r="B196" s="317"/>
      <c r="C196" s="242"/>
      <c r="D196" s="390" t="s">
        <v>149</v>
      </c>
      <c r="E196" s="391"/>
      <c r="F196" s="325"/>
      <c r="G196" s="326"/>
      <c r="H196" s="327"/>
      <c r="I196" s="328"/>
      <c r="J196" s="328"/>
      <c r="K196" s="328"/>
      <c r="L196" s="328"/>
      <c r="M196" s="278"/>
      <c r="N196" s="170"/>
      <c r="O196" s="170"/>
      <c r="P196" s="170"/>
      <c r="Q196" s="170"/>
      <c r="R196" s="170"/>
    </row>
    <row r="197" spans="1:18" ht="18" customHeight="1">
      <c r="A197" s="240"/>
      <c r="B197" s="301">
        <v>3.3</v>
      </c>
      <c r="C197" s="376" t="s">
        <v>83</v>
      </c>
      <c r="D197" s="376"/>
      <c r="E197" s="377"/>
      <c r="F197" s="237"/>
      <c r="G197" s="238"/>
      <c r="H197" s="210"/>
      <c r="I197" s="277"/>
      <c r="J197" s="292"/>
      <c r="K197" s="277"/>
      <c r="L197" s="210"/>
      <c r="M197" s="239"/>
      <c r="N197" s="170"/>
      <c r="O197" s="170"/>
      <c r="P197" s="170"/>
      <c r="Q197" s="170"/>
      <c r="R197" s="170"/>
    </row>
    <row r="198" spans="1:18" ht="18" customHeight="1">
      <c r="A198" s="240"/>
      <c r="B198" s="317"/>
      <c r="C198" s="242" t="s">
        <v>7</v>
      </c>
      <c r="D198" s="440" t="s">
        <v>338</v>
      </c>
      <c r="E198" s="441"/>
      <c r="F198" s="245">
        <v>1</v>
      </c>
      <c r="G198" s="354" t="s">
        <v>77</v>
      </c>
      <c r="H198" s="210"/>
      <c r="I198" s="277"/>
      <c r="J198" s="293"/>
      <c r="K198" s="277"/>
      <c r="L198" s="210"/>
      <c r="M198" s="278"/>
      <c r="N198" s="170"/>
      <c r="O198" s="170"/>
      <c r="P198" s="170"/>
      <c r="Q198" s="170"/>
      <c r="R198" s="170"/>
    </row>
    <row r="199" spans="1:18" ht="18" customHeight="1">
      <c r="A199" s="240"/>
      <c r="B199" s="317"/>
      <c r="C199" s="242" t="s">
        <v>7</v>
      </c>
      <c r="D199" s="401" t="s">
        <v>333</v>
      </c>
      <c r="E199" s="402"/>
      <c r="F199" s="245">
        <v>2</v>
      </c>
      <c r="G199" s="354" t="s">
        <v>77</v>
      </c>
      <c r="H199" s="210"/>
      <c r="I199" s="277"/>
      <c r="J199" s="293"/>
      <c r="K199" s="277"/>
      <c r="L199" s="210"/>
      <c r="M199" s="278"/>
      <c r="N199" s="170"/>
      <c r="O199" s="170"/>
      <c r="P199" s="170"/>
      <c r="Q199" s="170"/>
      <c r="R199" s="170"/>
    </row>
    <row r="200" spans="1:18" ht="18" customHeight="1">
      <c r="A200" s="240"/>
      <c r="B200" s="317"/>
      <c r="C200" s="242" t="s">
        <v>7</v>
      </c>
      <c r="D200" s="401" t="s">
        <v>311</v>
      </c>
      <c r="E200" s="402"/>
      <c r="F200" s="245">
        <v>50</v>
      </c>
      <c r="G200" s="354" t="s">
        <v>74</v>
      </c>
      <c r="H200" s="210"/>
      <c r="I200" s="277"/>
      <c r="J200" s="293"/>
      <c r="K200" s="277"/>
      <c r="L200" s="210"/>
      <c r="M200" s="278"/>
      <c r="N200" s="170"/>
      <c r="O200" s="170"/>
      <c r="P200" s="170"/>
      <c r="Q200" s="170"/>
      <c r="R200" s="170"/>
    </row>
    <row r="201" spans="1:18" ht="18" customHeight="1">
      <c r="A201" s="240"/>
      <c r="B201" s="317"/>
      <c r="C201" s="242"/>
      <c r="D201" s="390" t="s">
        <v>150</v>
      </c>
      <c r="E201" s="391"/>
      <c r="F201" s="325"/>
      <c r="G201" s="326"/>
      <c r="H201" s="327"/>
      <c r="I201" s="328"/>
      <c r="J201" s="328"/>
      <c r="K201" s="328"/>
      <c r="L201" s="328"/>
      <c r="M201" s="278"/>
      <c r="N201" s="170"/>
      <c r="O201" s="170"/>
      <c r="P201" s="170"/>
      <c r="Q201" s="170"/>
      <c r="R201" s="170"/>
    </row>
    <row r="202" spans="1:18" ht="18.75" customHeight="1">
      <c r="A202" s="240"/>
      <c r="B202" s="317"/>
      <c r="C202" s="242"/>
      <c r="D202" s="374"/>
      <c r="E202" s="375"/>
      <c r="F202" s="245"/>
      <c r="G202" s="320"/>
      <c r="H202" s="210"/>
      <c r="I202" s="277"/>
      <c r="J202" s="277"/>
      <c r="K202" s="277"/>
      <c r="L202" s="210"/>
      <c r="M202" s="278"/>
      <c r="N202" s="170"/>
      <c r="O202" s="170"/>
      <c r="P202" s="170"/>
      <c r="Q202" s="170"/>
      <c r="R202" s="170"/>
    </row>
    <row r="203" spans="1:18" ht="18.75" customHeight="1">
      <c r="A203" s="240"/>
      <c r="B203" s="317"/>
      <c r="C203" s="242"/>
      <c r="D203" s="374"/>
      <c r="E203" s="375"/>
      <c r="F203" s="245"/>
      <c r="G203" s="320"/>
      <c r="H203" s="210"/>
      <c r="I203" s="277"/>
      <c r="J203" s="277"/>
      <c r="K203" s="277"/>
      <c r="L203" s="210"/>
      <c r="M203" s="278"/>
      <c r="N203" s="170"/>
      <c r="O203" s="170"/>
      <c r="P203" s="170"/>
      <c r="Q203" s="170"/>
      <c r="R203" s="170"/>
    </row>
    <row r="204" spans="1:18" ht="18" customHeight="1">
      <c r="A204" s="316"/>
      <c r="B204" s="330">
        <v>3.4</v>
      </c>
      <c r="C204" s="376" t="s">
        <v>84</v>
      </c>
      <c r="D204" s="376"/>
      <c r="E204" s="377"/>
      <c r="F204" s="245"/>
      <c r="G204" s="331"/>
      <c r="H204" s="210"/>
      <c r="I204" s="277"/>
      <c r="J204" s="292"/>
      <c r="K204" s="277"/>
      <c r="L204" s="210"/>
      <c r="M204" s="239"/>
      <c r="N204" s="170"/>
      <c r="O204" s="170"/>
      <c r="P204" s="170"/>
      <c r="Q204" s="170"/>
      <c r="R204" s="170"/>
    </row>
    <row r="205" spans="1:18" ht="18" customHeight="1">
      <c r="A205" s="316"/>
      <c r="B205" s="317"/>
      <c r="C205" s="242" t="s">
        <v>7</v>
      </c>
      <c r="D205" s="401" t="s">
        <v>95</v>
      </c>
      <c r="E205" s="402"/>
      <c r="F205" s="245">
        <v>2</v>
      </c>
      <c r="G205" s="353" t="s">
        <v>77</v>
      </c>
      <c r="H205" s="210"/>
      <c r="I205" s="277"/>
      <c r="J205" s="293"/>
      <c r="K205" s="277"/>
      <c r="L205" s="210"/>
      <c r="M205" s="278"/>
      <c r="N205" s="170"/>
      <c r="O205" s="170"/>
      <c r="P205" s="170"/>
      <c r="Q205" s="170"/>
      <c r="R205" s="170"/>
    </row>
    <row r="206" spans="1:18" ht="18" customHeight="1">
      <c r="A206" s="240"/>
      <c r="B206" s="317"/>
      <c r="C206" s="242"/>
      <c r="D206" s="390" t="s">
        <v>151</v>
      </c>
      <c r="E206" s="391"/>
      <c r="F206" s="325"/>
      <c r="G206" s="326"/>
      <c r="H206" s="327"/>
      <c r="I206" s="328"/>
      <c r="J206" s="328"/>
      <c r="K206" s="328"/>
      <c r="L206" s="328"/>
      <c r="M206" s="278"/>
      <c r="N206" s="170"/>
      <c r="O206" s="170"/>
      <c r="P206" s="170"/>
      <c r="Q206" s="170"/>
      <c r="R206" s="170"/>
    </row>
    <row r="207" spans="1:18" ht="18.75" customHeight="1">
      <c r="A207" s="240"/>
      <c r="B207" s="317"/>
      <c r="C207" s="242"/>
      <c r="D207" s="323"/>
      <c r="E207" s="324"/>
      <c r="F207" s="325"/>
      <c r="G207" s="334"/>
      <c r="H207" s="327"/>
      <c r="I207" s="328"/>
      <c r="J207" s="335"/>
      <c r="K207" s="328"/>
      <c r="L207" s="328"/>
      <c r="M207" s="278"/>
      <c r="N207" s="170"/>
      <c r="O207" s="170"/>
      <c r="P207" s="170"/>
      <c r="Q207" s="170"/>
      <c r="R207" s="170"/>
    </row>
    <row r="208" spans="1:18" ht="18.75" customHeight="1">
      <c r="A208" s="240"/>
      <c r="B208" s="317"/>
      <c r="C208" s="242"/>
      <c r="D208" s="323"/>
      <c r="E208" s="324"/>
      <c r="F208" s="325"/>
      <c r="G208" s="334"/>
      <c r="H208" s="327"/>
      <c r="I208" s="328"/>
      <c r="J208" s="335"/>
      <c r="K208" s="328"/>
      <c r="L208" s="328"/>
      <c r="M208" s="278"/>
      <c r="N208" s="170"/>
      <c r="O208" s="170"/>
      <c r="P208" s="170"/>
      <c r="Q208" s="170"/>
      <c r="R208" s="170"/>
    </row>
    <row r="209" spans="1:18" ht="18.75" customHeight="1">
      <c r="A209" s="240"/>
      <c r="B209" s="317"/>
      <c r="C209" s="242"/>
      <c r="D209" s="323"/>
      <c r="E209" s="324"/>
      <c r="F209" s="325"/>
      <c r="G209" s="334"/>
      <c r="H209" s="327"/>
      <c r="I209" s="328"/>
      <c r="J209" s="335"/>
      <c r="K209" s="328"/>
      <c r="L209" s="328"/>
      <c r="M209" s="278"/>
      <c r="N209" s="170"/>
      <c r="O209" s="170"/>
      <c r="P209" s="170"/>
      <c r="Q209" s="170"/>
      <c r="R209" s="170"/>
    </row>
    <row r="210" spans="1:18" ht="18.75" customHeight="1">
      <c r="A210" s="240"/>
      <c r="B210" s="317"/>
      <c r="C210" s="242"/>
      <c r="D210" s="323"/>
      <c r="E210" s="324"/>
      <c r="F210" s="325"/>
      <c r="G210" s="334"/>
      <c r="H210" s="327"/>
      <c r="I210" s="328"/>
      <c r="J210" s="335"/>
      <c r="K210" s="328"/>
      <c r="L210" s="328"/>
      <c r="M210" s="278"/>
      <c r="N210" s="170"/>
      <c r="O210" s="170"/>
      <c r="P210" s="170"/>
      <c r="Q210" s="170"/>
      <c r="R210" s="170"/>
    </row>
    <row r="211" spans="1:18" ht="18.75" customHeight="1">
      <c r="A211" s="240"/>
      <c r="B211" s="317"/>
      <c r="C211" s="242"/>
      <c r="D211" s="323"/>
      <c r="E211" s="324"/>
      <c r="F211" s="325"/>
      <c r="G211" s="334"/>
      <c r="H211" s="327"/>
      <c r="I211" s="328"/>
      <c r="J211" s="335"/>
      <c r="K211" s="328"/>
      <c r="L211" s="328"/>
      <c r="M211" s="278"/>
      <c r="N211" s="170"/>
      <c r="O211" s="170"/>
      <c r="P211" s="170"/>
      <c r="Q211" s="170"/>
      <c r="R211" s="170"/>
    </row>
    <row r="212" spans="1:18" ht="18.75" customHeight="1">
      <c r="A212" s="240"/>
      <c r="B212" s="317"/>
      <c r="C212" s="242"/>
      <c r="D212" s="323"/>
      <c r="E212" s="324"/>
      <c r="F212" s="325"/>
      <c r="G212" s="334"/>
      <c r="H212" s="327"/>
      <c r="I212" s="328"/>
      <c r="J212" s="335"/>
      <c r="K212" s="328"/>
      <c r="L212" s="328"/>
      <c r="M212" s="278"/>
      <c r="N212" s="170"/>
      <c r="O212" s="170"/>
      <c r="P212" s="170"/>
      <c r="Q212" s="170"/>
      <c r="R212" s="170"/>
    </row>
    <row r="213" spans="1:18" ht="18.75" customHeight="1">
      <c r="A213" s="240"/>
      <c r="B213" s="317"/>
      <c r="C213" s="242"/>
      <c r="D213" s="323"/>
      <c r="E213" s="324"/>
      <c r="F213" s="325"/>
      <c r="G213" s="334"/>
      <c r="H213" s="327"/>
      <c r="I213" s="328"/>
      <c r="J213" s="335"/>
      <c r="K213" s="328"/>
      <c r="L213" s="328"/>
      <c r="M213" s="278"/>
      <c r="N213" s="170"/>
      <c r="O213" s="170"/>
      <c r="P213" s="170"/>
      <c r="Q213" s="170"/>
      <c r="R213" s="170"/>
    </row>
    <row r="214" spans="1:18" ht="18.75" customHeight="1">
      <c r="A214" s="240"/>
      <c r="B214" s="317"/>
      <c r="C214" s="242"/>
      <c r="D214" s="323"/>
      <c r="E214" s="324"/>
      <c r="F214" s="325"/>
      <c r="G214" s="334"/>
      <c r="H214" s="327"/>
      <c r="I214" s="328"/>
      <c r="J214" s="335"/>
      <c r="K214" s="328"/>
      <c r="L214" s="328"/>
      <c r="M214" s="278"/>
      <c r="N214" s="170"/>
      <c r="O214" s="170"/>
      <c r="P214" s="170"/>
      <c r="Q214" s="170"/>
      <c r="R214" s="170"/>
    </row>
    <row r="215" spans="1:18" ht="18.75" customHeight="1">
      <c r="A215" s="240"/>
      <c r="B215" s="317"/>
      <c r="C215" s="242"/>
      <c r="D215" s="323"/>
      <c r="E215" s="324"/>
      <c r="F215" s="325"/>
      <c r="G215" s="334"/>
      <c r="H215" s="327"/>
      <c r="I215" s="328"/>
      <c r="J215" s="335"/>
      <c r="K215" s="328"/>
      <c r="L215" s="328"/>
      <c r="M215" s="278"/>
      <c r="N215" s="170"/>
      <c r="O215" s="170"/>
      <c r="P215" s="170"/>
      <c r="Q215" s="170"/>
      <c r="R215" s="170"/>
    </row>
    <row r="216" spans="1:18" ht="18.75" customHeight="1">
      <c r="A216" s="240"/>
      <c r="B216" s="317"/>
      <c r="C216" s="242"/>
      <c r="D216" s="323"/>
      <c r="E216" s="324"/>
      <c r="F216" s="325"/>
      <c r="G216" s="334"/>
      <c r="H216" s="327"/>
      <c r="I216" s="328"/>
      <c r="J216" s="335"/>
      <c r="K216" s="328"/>
      <c r="L216" s="328"/>
      <c r="M216" s="278"/>
      <c r="N216" s="170"/>
      <c r="O216" s="170"/>
      <c r="P216" s="170"/>
      <c r="Q216" s="170"/>
      <c r="R216" s="170"/>
    </row>
    <row r="217" spans="1:18" ht="18.75" customHeight="1">
      <c r="A217" s="240"/>
      <c r="B217" s="317"/>
      <c r="C217" s="242"/>
      <c r="D217" s="323"/>
      <c r="E217" s="324"/>
      <c r="F217" s="325"/>
      <c r="G217" s="334"/>
      <c r="H217" s="327"/>
      <c r="I217" s="328"/>
      <c r="J217" s="335"/>
      <c r="K217" s="328"/>
      <c r="L217" s="328"/>
      <c r="M217" s="278"/>
      <c r="N217" s="170"/>
      <c r="O217" s="170"/>
      <c r="P217" s="170"/>
      <c r="Q217" s="170"/>
      <c r="R217" s="170"/>
    </row>
    <row r="218" spans="1:18" ht="18.75" customHeight="1">
      <c r="A218" s="240"/>
      <c r="B218" s="317"/>
      <c r="C218" s="242"/>
      <c r="D218" s="323"/>
      <c r="E218" s="324"/>
      <c r="F218" s="325"/>
      <c r="G218" s="334"/>
      <c r="H218" s="327"/>
      <c r="I218" s="328"/>
      <c r="J218" s="335"/>
      <c r="K218" s="328"/>
      <c r="L218" s="328"/>
      <c r="M218" s="278"/>
      <c r="N218" s="170"/>
      <c r="O218" s="170"/>
      <c r="P218" s="170"/>
      <c r="Q218" s="170"/>
      <c r="R218" s="170"/>
    </row>
    <row r="219" spans="1:18" ht="18.75" customHeight="1">
      <c r="A219" s="240"/>
      <c r="B219" s="317"/>
      <c r="C219" s="242"/>
      <c r="D219" s="323"/>
      <c r="E219" s="324"/>
      <c r="F219" s="325"/>
      <c r="G219" s="334"/>
      <c r="H219" s="327"/>
      <c r="I219" s="328"/>
      <c r="J219" s="335"/>
      <c r="K219" s="328"/>
      <c r="L219" s="328"/>
      <c r="M219" s="278"/>
      <c r="N219" s="170"/>
      <c r="O219" s="170"/>
      <c r="P219" s="170"/>
      <c r="Q219" s="170"/>
      <c r="R219" s="170"/>
    </row>
    <row r="220" spans="1:18" ht="18.75" customHeight="1">
      <c r="A220" s="240"/>
      <c r="B220" s="317"/>
      <c r="C220" s="242"/>
      <c r="D220" s="323"/>
      <c r="E220" s="324"/>
      <c r="F220" s="325"/>
      <c r="G220" s="334"/>
      <c r="H220" s="327"/>
      <c r="I220" s="328"/>
      <c r="J220" s="335"/>
      <c r="K220" s="328"/>
      <c r="L220" s="328"/>
      <c r="M220" s="278"/>
      <c r="N220" s="170"/>
      <c r="O220" s="170"/>
      <c r="P220" s="170"/>
      <c r="Q220" s="170"/>
      <c r="R220" s="170"/>
    </row>
    <row r="221" spans="1:18" ht="18.75" customHeight="1">
      <c r="A221" s="240"/>
      <c r="B221" s="317"/>
      <c r="C221" s="242"/>
      <c r="D221" s="323"/>
      <c r="E221" s="324"/>
      <c r="F221" s="325"/>
      <c r="G221" s="334"/>
      <c r="H221" s="327"/>
      <c r="I221" s="328"/>
      <c r="J221" s="335"/>
      <c r="K221" s="328"/>
      <c r="L221" s="328"/>
      <c r="M221" s="278"/>
      <c r="N221" s="170"/>
      <c r="O221" s="170"/>
      <c r="P221" s="170"/>
      <c r="Q221" s="170"/>
      <c r="R221" s="170"/>
    </row>
    <row r="222" spans="1:18" ht="18.75" customHeight="1">
      <c r="A222" s="240"/>
      <c r="B222" s="317"/>
      <c r="C222" s="242"/>
      <c r="D222" s="323"/>
      <c r="E222" s="324"/>
      <c r="F222" s="325"/>
      <c r="G222" s="334"/>
      <c r="H222" s="327"/>
      <c r="I222" s="328"/>
      <c r="J222" s="335"/>
      <c r="K222" s="328"/>
      <c r="L222" s="328"/>
      <c r="M222" s="278"/>
      <c r="N222" s="170"/>
      <c r="O222" s="170"/>
      <c r="P222" s="170"/>
      <c r="Q222" s="170"/>
      <c r="R222" s="170"/>
    </row>
    <row r="223" spans="1:18" ht="18.75" customHeight="1">
      <c r="A223" s="240"/>
      <c r="B223" s="317"/>
      <c r="C223" s="242"/>
      <c r="D223" s="323"/>
      <c r="E223" s="324"/>
      <c r="F223" s="325"/>
      <c r="G223" s="334"/>
      <c r="H223" s="327"/>
      <c r="I223" s="328"/>
      <c r="J223" s="335"/>
      <c r="K223" s="328"/>
      <c r="L223" s="328"/>
      <c r="M223" s="278"/>
      <c r="N223" s="170"/>
      <c r="O223" s="170"/>
      <c r="P223" s="170"/>
      <c r="Q223" s="170"/>
      <c r="R223" s="170"/>
    </row>
    <row r="224" spans="1:18" ht="18.75" customHeight="1">
      <c r="A224" s="240"/>
      <c r="B224" s="317"/>
      <c r="C224" s="242"/>
      <c r="D224" s="323"/>
      <c r="E224" s="324"/>
      <c r="F224" s="325"/>
      <c r="G224" s="334"/>
      <c r="H224" s="327"/>
      <c r="I224" s="328"/>
      <c r="J224" s="335"/>
      <c r="K224" s="328"/>
      <c r="L224" s="328"/>
      <c r="M224" s="278"/>
      <c r="N224" s="170"/>
      <c r="O224" s="170"/>
      <c r="P224" s="170"/>
      <c r="Q224" s="170"/>
      <c r="R224" s="170"/>
    </row>
    <row r="225" spans="1:18" ht="18.75" customHeight="1">
      <c r="A225" s="240"/>
      <c r="B225" s="317"/>
      <c r="C225" s="242"/>
      <c r="D225" s="323"/>
      <c r="E225" s="324"/>
      <c r="F225" s="325"/>
      <c r="G225" s="334"/>
      <c r="H225" s="327"/>
      <c r="I225" s="328"/>
      <c r="J225" s="335"/>
      <c r="K225" s="328"/>
      <c r="L225" s="328"/>
      <c r="M225" s="278"/>
      <c r="N225" s="170"/>
      <c r="O225" s="170"/>
      <c r="P225" s="170"/>
      <c r="Q225" s="170"/>
      <c r="R225" s="170"/>
    </row>
    <row r="226" spans="1:18" ht="18.75" customHeight="1">
      <c r="A226" s="240"/>
      <c r="B226" s="317"/>
      <c r="C226" s="242"/>
      <c r="D226" s="323"/>
      <c r="E226" s="324"/>
      <c r="F226" s="325"/>
      <c r="G226" s="334"/>
      <c r="H226" s="327"/>
      <c r="I226" s="328"/>
      <c r="J226" s="335"/>
      <c r="K226" s="328"/>
      <c r="L226" s="328"/>
      <c r="M226" s="278"/>
      <c r="N226" s="170"/>
      <c r="O226" s="170"/>
      <c r="P226" s="170"/>
      <c r="Q226" s="170"/>
      <c r="R226" s="170"/>
    </row>
    <row r="227" spans="1:18" ht="18" customHeight="1">
      <c r="A227" s="340"/>
      <c r="B227" s="398" t="s">
        <v>267</v>
      </c>
      <c r="C227" s="399"/>
      <c r="D227" s="399"/>
      <c r="E227" s="400"/>
      <c r="F227" s="342"/>
      <c r="G227" s="343" t="s">
        <v>51</v>
      </c>
      <c r="H227" s="344"/>
      <c r="I227" s="345">
        <f>SUM(I188+I196+I201+I206)</f>
        <v>0</v>
      </c>
      <c r="J227" s="345"/>
      <c r="K227" s="345">
        <f>SUM(K188+K196+K201+K206)</f>
        <v>0</v>
      </c>
      <c r="L227" s="345">
        <f>SUM(L188+L196+L201+L206)</f>
        <v>0</v>
      </c>
      <c r="M227" s="346"/>
      <c r="N227" s="170"/>
      <c r="O227" s="170"/>
      <c r="P227" s="170"/>
      <c r="Q227" s="170"/>
      <c r="R227" s="170"/>
    </row>
    <row r="228" spans="1:18" ht="18.75" customHeight="1">
      <c r="A228" s="234">
        <v>4</v>
      </c>
      <c r="B228" s="392" t="s">
        <v>129</v>
      </c>
      <c r="C228" s="376"/>
      <c r="D228" s="376"/>
      <c r="E228" s="377"/>
      <c r="F228" s="237"/>
      <c r="G228" s="238"/>
      <c r="H228" s="210"/>
      <c r="I228" s="277"/>
      <c r="J228" s="292"/>
      <c r="K228" s="277"/>
      <c r="L228" s="210"/>
      <c r="M228" s="239"/>
      <c r="N228" s="170"/>
      <c r="O228" s="170"/>
      <c r="P228" s="170"/>
      <c r="Q228" s="170"/>
      <c r="R228" s="170"/>
    </row>
    <row r="229" spans="1:18" ht="18.75" customHeight="1">
      <c r="A229" s="240"/>
      <c r="B229" s="301">
        <v>4.1</v>
      </c>
      <c r="C229" s="376" t="s">
        <v>103</v>
      </c>
      <c r="D229" s="376"/>
      <c r="E229" s="377"/>
      <c r="F229" s="237"/>
      <c r="G229" s="238"/>
      <c r="H229" s="210"/>
      <c r="I229" s="277"/>
      <c r="J229" s="292"/>
      <c r="K229" s="277"/>
      <c r="L229" s="210"/>
      <c r="M229" s="239"/>
      <c r="N229" s="170"/>
      <c r="O229" s="170"/>
      <c r="P229" s="170"/>
      <c r="Q229" s="170"/>
      <c r="R229" s="170"/>
    </row>
    <row r="230" spans="1:18" ht="18.75" customHeight="1">
      <c r="A230" s="240"/>
      <c r="B230" s="317"/>
      <c r="C230" s="242" t="s">
        <v>7</v>
      </c>
      <c r="D230" s="438" t="s">
        <v>336</v>
      </c>
      <c r="E230" s="439"/>
      <c r="F230" s="245">
        <v>19</v>
      </c>
      <c r="G230" s="249" t="s">
        <v>77</v>
      </c>
      <c r="H230" s="210"/>
      <c r="I230" s="277"/>
      <c r="J230" s="293"/>
      <c r="K230" s="277"/>
      <c r="L230" s="210"/>
      <c r="M230" s="278"/>
      <c r="N230" s="170"/>
      <c r="O230" s="170"/>
      <c r="P230" s="170"/>
      <c r="Q230" s="170"/>
      <c r="R230" s="170"/>
    </row>
    <row r="231" spans="1:18" ht="18.75" customHeight="1">
      <c r="A231" s="240"/>
      <c r="B231" s="317"/>
      <c r="C231" s="242" t="s">
        <v>7</v>
      </c>
      <c r="D231" s="438" t="s">
        <v>337</v>
      </c>
      <c r="E231" s="439"/>
      <c r="F231" s="245">
        <v>15</v>
      </c>
      <c r="G231" s="355" t="s">
        <v>77</v>
      </c>
      <c r="H231" s="210"/>
      <c r="I231" s="277"/>
      <c r="J231" s="293"/>
      <c r="K231" s="277"/>
      <c r="L231" s="210"/>
      <c r="M231" s="278"/>
      <c r="N231" s="170"/>
      <c r="O231" s="170"/>
      <c r="P231" s="170"/>
      <c r="Q231" s="170"/>
      <c r="R231" s="170"/>
    </row>
    <row r="232" spans="1:18" ht="18.75" customHeight="1">
      <c r="A232" s="240"/>
      <c r="B232" s="317"/>
      <c r="C232" s="242" t="s">
        <v>7</v>
      </c>
      <c r="D232" s="438" t="s">
        <v>345</v>
      </c>
      <c r="E232" s="439"/>
      <c r="F232" s="245">
        <v>18</v>
      </c>
      <c r="G232" s="355" t="s">
        <v>77</v>
      </c>
      <c r="H232" s="210"/>
      <c r="I232" s="277"/>
      <c r="J232" s="293"/>
      <c r="K232" s="277"/>
      <c r="L232" s="210"/>
      <c r="M232" s="278"/>
      <c r="N232" s="170"/>
      <c r="O232" s="170"/>
      <c r="P232" s="170"/>
      <c r="Q232" s="170"/>
      <c r="R232" s="170"/>
    </row>
    <row r="233" spans="1:18" ht="18.75" customHeight="1">
      <c r="A233" s="240"/>
      <c r="B233" s="317"/>
      <c r="C233" s="242"/>
      <c r="D233" s="390" t="s">
        <v>152</v>
      </c>
      <c r="E233" s="391"/>
      <c r="F233" s="325"/>
      <c r="G233" s="326"/>
      <c r="H233" s="327"/>
      <c r="I233" s="328"/>
      <c r="J233" s="328"/>
      <c r="K233" s="328"/>
      <c r="L233" s="328"/>
      <c r="M233" s="278"/>
      <c r="N233" s="170"/>
      <c r="O233" s="170"/>
      <c r="P233" s="170"/>
      <c r="Q233" s="170"/>
      <c r="R233" s="170"/>
    </row>
    <row r="234" spans="1:18" ht="18.75" customHeight="1">
      <c r="A234" s="316"/>
      <c r="B234" s="330">
        <v>4.2</v>
      </c>
      <c r="C234" s="376" t="s">
        <v>104</v>
      </c>
      <c r="D234" s="376"/>
      <c r="E234" s="377"/>
      <c r="F234" s="245"/>
      <c r="G234" s="331"/>
      <c r="H234" s="210"/>
      <c r="I234" s="277"/>
      <c r="J234" s="292"/>
      <c r="K234" s="277"/>
      <c r="L234" s="210"/>
      <c r="M234" s="239"/>
      <c r="N234" s="170"/>
      <c r="O234" s="170"/>
      <c r="P234" s="170"/>
      <c r="Q234" s="170"/>
      <c r="R234" s="170"/>
    </row>
    <row r="235" spans="1:18" ht="18.75" customHeight="1">
      <c r="A235" s="316"/>
      <c r="B235" s="317"/>
      <c r="C235" s="242" t="s">
        <v>7</v>
      </c>
      <c r="D235" s="401" t="s">
        <v>111</v>
      </c>
      <c r="E235" s="402"/>
      <c r="F235" s="245">
        <v>25</v>
      </c>
      <c r="G235" s="353" t="s">
        <v>77</v>
      </c>
      <c r="H235" s="210"/>
      <c r="I235" s="277"/>
      <c r="J235" s="293"/>
      <c r="K235" s="277"/>
      <c r="L235" s="210"/>
      <c r="M235" s="278"/>
      <c r="N235" s="170"/>
      <c r="O235" s="170"/>
      <c r="P235" s="170"/>
      <c r="Q235" s="170"/>
      <c r="R235" s="170"/>
    </row>
    <row r="236" spans="1:18" ht="18.75" customHeight="1">
      <c r="A236" s="316"/>
      <c r="B236" s="317"/>
      <c r="C236" s="242" t="s">
        <v>7</v>
      </c>
      <c r="D236" s="401" t="s">
        <v>205</v>
      </c>
      <c r="E236" s="402"/>
      <c r="F236" s="245">
        <v>10</v>
      </c>
      <c r="G236" s="353" t="s">
        <v>77</v>
      </c>
      <c r="H236" s="210"/>
      <c r="I236" s="277"/>
      <c r="J236" s="293"/>
      <c r="K236" s="277"/>
      <c r="L236" s="210"/>
      <c r="M236" s="278"/>
      <c r="N236" s="170"/>
      <c r="O236" s="170"/>
      <c r="P236" s="170"/>
      <c r="Q236" s="170"/>
      <c r="R236" s="170"/>
    </row>
    <row r="237" spans="1:18" ht="18.75" customHeight="1">
      <c r="A237" s="240"/>
      <c r="B237" s="317"/>
      <c r="C237" s="242"/>
      <c r="D237" s="390" t="s">
        <v>153</v>
      </c>
      <c r="E237" s="391"/>
      <c r="F237" s="325"/>
      <c r="G237" s="326"/>
      <c r="H237" s="327"/>
      <c r="I237" s="328"/>
      <c r="J237" s="328"/>
      <c r="K237" s="328"/>
      <c r="L237" s="328"/>
      <c r="M237" s="278"/>
      <c r="N237" s="170"/>
      <c r="O237" s="170"/>
      <c r="P237" s="170"/>
      <c r="Q237" s="170"/>
      <c r="R237" s="170"/>
    </row>
    <row r="238" spans="1:18" ht="18.75" customHeight="1">
      <c r="A238" s="240"/>
      <c r="B238" s="301">
        <v>4.3</v>
      </c>
      <c r="C238" s="376" t="s">
        <v>108</v>
      </c>
      <c r="D238" s="376"/>
      <c r="E238" s="377"/>
      <c r="F238" s="237"/>
      <c r="G238" s="238"/>
      <c r="H238" s="210"/>
      <c r="I238" s="277"/>
      <c r="J238" s="292"/>
      <c r="K238" s="277"/>
      <c r="L238" s="210"/>
      <c r="M238" s="239"/>
      <c r="N238" s="170"/>
      <c r="O238" s="170"/>
      <c r="P238" s="170"/>
      <c r="Q238" s="170"/>
      <c r="R238" s="170"/>
    </row>
    <row r="239" spans="1:18" ht="18.75" customHeight="1">
      <c r="A239" s="240"/>
      <c r="B239" s="317"/>
      <c r="C239" s="242" t="s">
        <v>7</v>
      </c>
      <c r="D239" s="401" t="s">
        <v>112</v>
      </c>
      <c r="E239" s="402"/>
      <c r="F239" s="245">
        <v>52</v>
      </c>
      <c r="G239" s="354" t="s">
        <v>33</v>
      </c>
      <c r="H239" s="210"/>
      <c r="I239" s="277"/>
      <c r="J239" s="293"/>
      <c r="K239" s="277"/>
      <c r="L239" s="210"/>
      <c r="M239" s="278"/>
      <c r="N239" s="170"/>
      <c r="O239" s="170"/>
      <c r="P239" s="170"/>
      <c r="Q239" s="170"/>
      <c r="R239" s="170"/>
    </row>
    <row r="240" spans="1:18" ht="18.75" customHeight="1">
      <c r="A240" s="240"/>
      <c r="B240" s="317"/>
      <c r="C240" s="242" t="s">
        <v>7</v>
      </c>
      <c r="D240" s="401" t="s">
        <v>113</v>
      </c>
      <c r="E240" s="402"/>
      <c r="F240" s="245">
        <v>25</v>
      </c>
      <c r="G240" s="354" t="s">
        <v>33</v>
      </c>
      <c r="H240" s="210"/>
      <c r="I240" s="277"/>
      <c r="J240" s="293"/>
      <c r="K240" s="277"/>
      <c r="L240" s="210"/>
      <c r="M240" s="278"/>
      <c r="N240" s="170"/>
      <c r="O240" s="170"/>
      <c r="P240" s="170"/>
      <c r="Q240" s="170"/>
      <c r="R240" s="170"/>
    </row>
    <row r="241" spans="1:18" ht="18.75" customHeight="1">
      <c r="A241" s="240"/>
      <c r="B241" s="317"/>
      <c r="C241" s="242" t="s">
        <v>7</v>
      </c>
      <c r="D241" s="401" t="s">
        <v>204</v>
      </c>
      <c r="E241" s="402"/>
      <c r="F241" s="245">
        <v>10</v>
      </c>
      <c r="G241" s="354" t="s">
        <v>33</v>
      </c>
      <c r="H241" s="210"/>
      <c r="I241" s="277"/>
      <c r="J241" s="293"/>
      <c r="K241" s="277"/>
      <c r="L241" s="210"/>
      <c r="M241" s="278"/>
      <c r="N241" s="170"/>
      <c r="O241" s="170"/>
      <c r="P241" s="170"/>
      <c r="Q241" s="170"/>
      <c r="R241" s="170"/>
    </row>
    <row r="242" spans="1:18" ht="18.75" customHeight="1">
      <c r="A242" s="240"/>
      <c r="B242" s="317"/>
      <c r="C242" s="242"/>
      <c r="D242" s="390" t="s">
        <v>154</v>
      </c>
      <c r="E242" s="391"/>
      <c r="F242" s="325"/>
      <c r="G242" s="326"/>
      <c r="H242" s="327"/>
      <c r="I242" s="328"/>
      <c r="J242" s="328"/>
      <c r="K242" s="328"/>
      <c r="L242" s="328"/>
      <c r="M242" s="278"/>
      <c r="N242" s="170"/>
      <c r="O242" s="170"/>
      <c r="P242" s="170"/>
      <c r="Q242" s="170"/>
      <c r="R242" s="170"/>
    </row>
    <row r="243" spans="1:18" ht="18.75" customHeight="1">
      <c r="A243" s="240"/>
      <c r="B243" s="301">
        <v>4.4</v>
      </c>
      <c r="C243" s="376" t="s">
        <v>105</v>
      </c>
      <c r="D243" s="376"/>
      <c r="E243" s="377"/>
      <c r="F243" s="237"/>
      <c r="G243" s="238"/>
      <c r="H243" s="210"/>
      <c r="I243" s="277"/>
      <c r="J243" s="292"/>
      <c r="K243" s="277"/>
      <c r="L243" s="210"/>
      <c r="M243" s="239"/>
      <c r="N243" s="170"/>
      <c r="O243" s="170"/>
      <c r="P243" s="170"/>
      <c r="Q243" s="170"/>
      <c r="R243" s="170"/>
    </row>
    <row r="244" spans="1:18" ht="18.75" customHeight="1">
      <c r="A244" s="240"/>
      <c r="B244" s="317"/>
      <c r="C244" s="242" t="s">
        <v>7</v>
      </c>
      <c r="D244" s="401" t="s">
        <v>312</v>
      </c>
      <c r="E244" s="402"/>
      <c r="F244" s="245">
        <v>1</v>
      </c>
      <c r="G244" s="354" t="s">
        <v>77</v>
      </c>
      <c r="H244" s="210"/>
      <c r="I244" s="277"/>
      <c r="J244" s="293"/>
      <c r="K244" s="277"/>
      <c r="L244" s="210"/>
      <c r="M244" s="278"/>
      <c r="N244" s="170"/>
      <c r="O244" s="170"/>
      <c r="P244" s="170"/>
      <c r="Q244" s="170"/>
      <c r="R244" s="170"/>
    </row>
    <row r="245" spans="1:18" ht="18.75" customHeight="1">
      <c r="A245" s="240"/>
      <c r="B245" s="317"/>
      <c r="C245" s="242"/>
      <c r="D245" s="390" t="s">
        <v>155</v>
      </c>
      <c r="E245" s="391"/>
      <c r="F245" s="325"/>
      <c r="G245" s="326"/>
      <c r="H245" s="327"/>
      <c r="I245" s="328"/>
      <c r="J245" s="328"/>
      <c r="K245" s="328"/>
      <c r="L245" s="328"/>
      <c r="M245" s="278"/>
      <c r="N245" s="170"/>
      <c r="O245" s="170"/>
      <c r="P245" s="170"/>
      <c r="Q245" s="170"/>
      <c r="R245" s="170"/>
    </row>
    <row r="246" spans="1:18" ht="18.75" customHeight="1">
      <c r="A246" s="316"/>
      <c r="B246" s="330">
        <v>4.5</v>
      </c>
      <c r="C246" s="235" t="s">
        <v>106</v>
      </c>
      <c r="D246" s="235"/>
      <c r="E246" s="236"/>
      <c r="F246" s="245"/>
      <c r="G246" s="331"/>
      <c r="H246" s="210"/>
      <c r="I246" s="277"/>
      <c r="J246" s="292"/>
      <c r="K246" s="277"/>
      <c r="L246" s="210"/>
      <c r="M246" s="239"/>
      <c r="N246" s="170"/>
      <c r="O246" s="170"/>
      <c r="P246" s="170"/>
      <c r="Q246" s="170"/>
      <c r="R246" s="170"/>
    </row>
    <row r="247" spans="1:18" ht="18.75" customHeight="1">
      <c r="A247" s="240"/>
      <c r="B247" s="317"/>
      <c r="C247" s="242"/>
      <c r="D247" s="390" t="s">
        <v>156</v>
      </c>
      <c r="E247" s="391"/>
      <c r="F247" s="325"/>
      <c r="G247" s="170"/>
      <c r="H247" s="327"/>
      <c r="I247" s="328"/>
      <c r="J247" s="328"/>
      <c r="K247" s="328"/>
      <c r="L247" s="328"/>
      <c r="M247" s="278"/>
      <c r="N247" s="170"/>
      <c r="O247" s="170"/>
      <c r="P247" s="170"/>
      <c r="Q247" s="170"/>
      <c r="R247" s="170"/>
    </row>
    <row r="248" spans="1:18" ht="18.75" customHeight="1">
      <c r="A248" s="316"/>
      <c r="B248" s="317"/>
      <c r="C248" s="242"/>
      <c r="D248" s="401"/>
      <c r="E248" s="402"/>
      <c r="F248" s="245"/>
      <c r="G248" s="353"/>
      <c r="H248" s="210"/>
      <c r="I248" s="277"/>
      <c r="J248" s="293"/>
      <c r="K248" s="277"/>
      <c r="L248" s="210"/>
      <c r="M248" s="278"/>
      <c r="N248" s="170"/>
      <c r="O248" s="170"/>
      <c r="P248" s="170"/>
      <c r="Q248" s="170"/>
      <c r="R248" s="170"/>
    </row>
    <row r="249" spans="1:18" ht="18.75" customHeight="1">
      <c r="A249" s="316"/>
      <c r="B249" s="317"/>
      <c r="C249" s="242"/>
      <c r="D249" s="247"/>
      <c r="E249" s="248"/>
      <c r="F249" s="245"/>
      <c r="G249" s="353"/>
      <c r="H249" s="210"/>
      <c r="I249" s="277"/>
      <c r="J249" s="292"/>
      <c r="K249" s="277"/>
      <c r="L249" s="210"/>
      <c r="M249" s="278"/>
      <c r="N249" s="170"/>
      <c r="O249" s="170"/>
      <c r="P249" s="170"/>
      <c r="Q249" s="170"/>
      <c r="R249" s="170"/>
    </row>
    <row r="250" spans="1:18" ht="18.75" customHeight="1">
      <c r="A250" s="356"/>
      <c r="B250" s="357"/>
      <c r="C250" s="358"/>
      <c r="D250" s="359"/>
      <c r="E250" s="360"/>
      <c r="F250" s="361"/>
      <c r="G250" s="362"/>
      <c r="H250" s="363"/>
      <c r="I250" s="364"/>
      <c r="J250" s="365"/>
      <c r="K250" s="364"/>
      <c r="L250" s="364"/>
      <c r="M250" s="366"/>
      <c r="N250" s="170"/>
      <c r="O250" s="170"/>
      <c r="P250" s="170"/>
      <c r="Q250" s="170"/>
      <c r="R250" s="170"/>
    </row>
    <row r="251" spans="1:18" ht="18.75" customHeight="1">
      <c r="A251" s="340"/>
      <c r="B251" s="398" t="s">
        <v>268</v>
      </c>
      <c r="C251" s="399"/>
      <c r="D251" s="399"/>
      <c r="E251" s="400"/>
      <c r="F251" s="342"/>
      <c r="G251" s="343" t="s">
        <v>51</v>
      </c>
      <c r="H251" s="344"/>
      <c r="I251" s="345">
        <f>SUM(I233+I237+I242+I245)</f>
        <v>0</v>
      </c>
      <c r="J251" s="345"/>
      <c r="K251" s="345">
        <f>SUM(K233+K237+K242+K245)</f>
        <v>0</v>
      </c>
      <c r="L251" s="345">
        <f>SUM(L233+L237+L242+L245)</f>
        <v>0</v>
      </c>
      <c r="M251" s="346"/>
      <c r="N251" s="170"/>
      <c r="O251" s="170"/>
      <c r="P251" s="170"/>
      <c r="Q251" s="170"/>
      <c r="R251" s="170"/>
    </row>
    <row r="252" spans="1:18" ht="18.75" customHeight="1">
      <c r="A252" s="234">
        <v>5</v>
      </c>
      <c r="B252" s="392" t="s">
        <v>130</v>
      </c>
      <c r="C252" s="376"/>
      <c r="D252" s="376"/>
      <c r="E252" s="377"/>
      <c r="F252" s="237"/>
      <c r="G252" s="238"/>
      <c r="H252" s="210"/>
      <c r="I252" s="277"/>
      <c r="J252" s="292"/>
      <c r="K252" s="277"/>
      <c r="L252" s="210"/>
      <c r="M252" s="239"/>
      <c r="N252" s="170"/>
      <c r="O252" s="170"/>
      <c r="P252" s="170"/>
      <c r="Q252" s="170"/>
      <c r="R252" s="170"/>
    </row>
    <row r="253" spans="1:18" ht="18.75" customHeight="1">
      <c r="A253" s="240"/>
      <c r="B253" s="301">
        <v>5.1</v>
      </c>
      <c r="C253" s="376" t="s">
        <v>98</v>
      </c>
      <c r="D253" s="376"/>
      <c r="E253" s="377"/>
      <c r="F253" s="237"/>
      <c r="G253" s="238"/>
      <c r="H253" s="210"/>
      <c r="I253" s="277"/>
      <c r="J253" s="292"/>
      <c r="K253" s="277"/>
      <c r="L253" s="210"/>
      <c r="M253" s="239"/>
      <c r="N253" s="170"/>
      <c r="O253" s="170"/>
      <c r="P253" s="170"/>
      <c r="Q253" s="170"/>
      <c r="R253" s="170"/>
    </row>
    <row r="254" spans="1:18" ht="18.75" customHeight="1">
      <c r="A254" s="240"/>
      <c r="B254" s="317"/>
      <c r="C254" s="242"/>
      <c r="D254" s="401"/>
      <c r="E254" s="402"/>
      <c r="F254" s="245"/>
      <c r="G254" s="249"/>
      <c r="H254" s="210"/>
      <c r="I254" s="277"/>
      <c r="J254" s="293"/>
      <c r="K254" s="277"/>
      <c r="L254" s="210"/>
      <c r="M254" s="278"/>
      <c r="N254" s="170"/>
      <c r="O254" s="170"/>
      <c r="P254" s="170"/>
      <c r="Q254" s="170"/>
      <c r="R254" s="170"/>
    </row>
    <row r="255" spans="1:18" ht="18.75" customHeight="1">
      <c r="A255" s="240"/>
      <c r="B255" s="317"/>
      <c r="C255" s="242"/>
      <c r="D255" s="390" t="s">
        <v>157</v>
      </c>
      <c r="E255" s="391"/>
      <c r="F255" s="325"/>
      <c r="G255" s="326"/>
      <c r="H255" s="327"/>
      <c r="I255" s="328">
        <f>SUM(I254)</f>
        <v>0</v>
      </c>
      <c r="J255" s="328"/>
      <c r="K255" s="328">
        <f>SUM(K254)</f>
        <v>0</v>
      </c>
      <c r="L255" s="328">
        <f>SUM(L254)</f>
        <v>0</v>
      </c>
      <c r="M255" s="278"/>
      <c r="N255" s="170"/>
      <c r="O255" s="170"/>
      <c r="P255" s="170"/>
      <c r="Q255" s="170"/>
      <c r="R255" s="170"/>
    </row>
    <row r="256" spans="1:18" ht="18.75" customHeight="1">
      <c r="A256" s="316"/>
      <c r="B256" s="330">
        <v>5.2</v>
      </c>
      <c r="C256" s="376" t="s">
        <v>87</v>
      </c>
      <c r="D256" s="376"/>
      <c r="E256" s="377"/>
      <c r="F256" s="245"/>
      <c r="G256" s="331"/>
      <c r="H256" s="210"/>
      <c r="I256" s="277"/>
      <c r="J256" s="292"/>
      <c r="K256" s="277"/>
      <c r="L256" s="210"/>
      <c r="M256" s="239"/>
      <c r="N256" s="170"/>
      <c r="O256" s="170"/>
      <c r="P256" s="170"/>
      <c r="Q256" s="170"/>
      <c r="R256" s="170"/>
    </row>
    <row r="257" spans="1:18" ht="18.75" customHeight="1">
      <c r="A257" s="240"/>
      <c r="B257" s="317"/>
      <c r="C257" s="242"/>
      <c r="D257" s="401"/>
      <c r="E257" s="402"/>
      <c r="F257" s="245"/>
      <c r="G257" s="249"/>
      <c r="H257" s="210"/>
      <c r="I257" s="277"/>
      <c r="J257" s="293"/>
      <c r="K257" s="277"/>
      <c r="L257" s="210"/>
      <c r="M257" s="278"/>
      <c r="N257" s="170"/>
      <c r="O257" s="170"/>
      <c r="P257" s="170"/>
      <c r="Q257" s="170"/>
      <c r="R257" s="170"/>
    </row>
    <row r="258" spans="1:18" ht="18.75" customHeight="1">
      <c r="A258" s="356"/>
      <c r="B258" s="357"/>
      <c r="C258" s="358"/>
      <c r="D258" s="436" t="s">
        <v>158</v>
      </c>
      <c r="E258" s="437"/>
      <c r="F258" s="361"/>
      <c r="G258" s="326"/>
      <c r="H258" s="363"/>
      <c r="I258" s="364">
        <f>SUM(I257)</f>
        <v>0</v>
      </c>
      <c r="J258" s="364"/>
      <c r="K258" s="364">
        <f>SUM(K257)</f>
        <v>0</v>
      </c>
      <c r="L258" s="364">
        <f>SUM(L257)</f>
        <v>0</v>
      </c>
      <c r="M258" s="366"/>
      <c r="N258" s="170"/>
      <c r="O258" s="170"/>
      <c r="P258" s="170"/>
      <c r="Q258" s="170"/>
      <c r="R258" s="170"/>
    </row>
    <row r="259" spans="1:18" ht="18.75" customHeight="1">
      <c r="A259" s="340"/>
      <c r="B259" s="398" t="s">
        <v>269</v>
      </c>
      <c r="C259" s="399"/>
      <c r="D259" s="399"/>
      <c r="E259" s="400"/>
      <c r="F259" s="342"/>
      <c r="G259" s="343" t="s">
        <v>51</v>
      </c>
      <c r="H259" s="344"/>
      <c r="I259" s="345">
        <f>SUM(I255+I258)</f>
        <v>0</v>
      </c>
      <c r="J259" s="345"/>
      <c r="K259" s="345">
        <f>SUM(K255+K258)</f>
        <v>0</v>
      </c>
      <c r="L259" s="345">
        <f>SUM(L255+L258)</f>
        <v>0</v>
      </c>
      <c r="M259" s="346"/>
      <c r="N259" s="170"/>
      <c r="O259" s="170"/>
      <c r="P259" s="170"/>
      <c r="Q259" s="170"/>
      <c r="R259" s="170"/>
    </row>
    <row r="260" spans="1:18" ht="18.75" customHeight="1">
      <c r="A260" s="234">
        <v>6</v>
      </c>
      <c r="B260" s="392" t="s">
        <v>131</v>
      </c>
      <c r="C260" s="376"/>
      <c r="D260" s="376"/>
      <c r="E260" s="377"/>
      <c r="F260" s="237"/>
      <c r="G260" s="238"/>
      <c r="H260" s="210"/>
      <c r="I260" s="277"/>
      <c r="J260" s="292"/>
      <c r="K260" s="277"/>
      <c r="L260" s="210"/>
      <c r="M260" s="239"/>
      <c r="N260" s="170"/>
      <c r="O260" s="170"/>
      <c r="P260" s="170"/>
      <c r="Q260" s="170"/>
      <c r="R260" s="170"/>
    </row>
    <row r="261" spans="1:18" ht="18.75" customHeight="1">
      <c r="A261" s="240"/>
      <c r="B261" s="301">
        <v>6.1</v>
      </c>
      <c r="C261" s="376" t="s">
        <v>132</v>
      </c>
      <c r="D261" s="376"/>
      <c r="E261" s="377"/>
      <c r="F261" s="237"/>
      <c r="G261" s="238"/>
      <c r="H261" s="210"/>
      <c r="I261" s="277"/>
      <c r="J261" s="292"/>
      <c r="K261" s="277"/>
      <c r="L261" s="210"/>
      <c r="M261" s="239"/>
      <c r="N261" s="170"/>
      <c r="O261" s="170"/>
      <c r="P261" s="170"/>
      <c r="Q261" s="170"/>
      <c r="R261" s="170"/>
    </row>
    <row r="262" spans="1:18" ht="18.75" customHeight="1">
      <c r="A262" s="240"/>
      <c r="B262" s="317"/>
      <c r="C262" s="242"/>
      <c r="D262" s="401"/>
      <c r="E262" s="402"/>
      <c r="F262" s="245"/>
      <c r="G262" s="249"/>
      <c r="H262" s="210"/>
      <c r="I262" s="277"/>
      <c r="J262" s="293"/>
      <c r="K262" s="277"/>
      <c r="L262" s="210"/>
      <c r="M262" s="278"/>
      <c r="N262" s="170"/>
      <c r="O262" s="170"/>
      <c r="P262" s="170"/>
      <c r="Q262" s="170"/>
      <c r="R262" s="170"/>
    </row>
    <row r="263" spans="1:18" ht="18.75" customHeight="1">
      <c r="A263" s="240"/>
      <c r="B263" s="317"/>
      <c r="C263" s="242"/>
      <c r="D263" s="390" t="s">
        <v>159</v>
      </c>
      <c r="E263" s="391"/>
      <c r="F263" s="325"/>
      <c r="G263" s="334"/>
      <c r="H263" s="327"/>
      <c r="I263" s="328">
        <f>SUM(I262)</f>
        <v>0</v>
      </c>
      <c r="J263" s="328"/>
      <c r="K263" s="328">
        <f>SUM(K262)</f>
        <v>0</v>
      </c>
      <c r="L263" s="328">
        <f>SUM(L262)</f>
        <v>0</v>
      </c>
      <c r="M263" s="278"/>
      <c r="N263" s="170"/>
      <c r="O263" s="170"/>
      <c r="P263" s="170"/>
      <c r="Q263" s="170"/>
      <c r="R263" s="170"/>
    </row>
    <row r="264" spans="1:18" ht="18.75" customHeight="1">
      <c r="A264" s="316"/>
      <c r="B264" s="330">
        <v>6.2</v>
      </c>
      <c r="C264" s="376" t="s">
        <v>133</v>
      </c>
      <c r="D264" s="376"/>
      <c r="E264" s="377"/>
      <c r="F264" s="245"/>
      <c r="G264" s="331"/>
      <c r="H264" s="210"/>
      <c r="I264" s="277"/>
      <c r="J264" s="292"/>
      <c r="K264" s="277"/>
      <c r="L264" s="210"/>
      <c r="M264" s="239"/>
      <c r="N264" s="170"/>
      <c r="O264" s="170"/>
      <c r="P264" s="170"/>
      <c r="Q264" s="170"/>
      <c r="R264" s="170"/>
    </row>
    <row r="265" spans="1:18" ht="18.75" customHeight="1">
      <c r="A265" s="240"/>
      <c r="B265" s="317"/>
      <c r="C265" s="242"/>
      <c r="D265" s="401"/>
      <c r="E265" s="402"/>
      <c r="F265" s="245"/>
      <c r="G265" s="249"/>
      <c r="H265" s="210"/>
      <c r="I265" s="277"/>
      <c r="J265" s="293"/>
      <c r="K265" s="277"/>
      <c r="L265" s="210"/>
      <c r="M265" s="278"/>
      <c r="N265" s="170"/>
      <c r="O265" s="170"/>
      <c r="P265" s="170"/>
      <c r="Q265" s="170"/>
      <c r="R265" s="170"/>
    </row>
    <row r="266" spans="1:18" ht="18.75" customHeight="1">
      <c r="A266" s="356"/>
      <c r="B266" s="357"/>
      <c r="C266" s="358"/>
      <c r="D266" s="436" t="s">
        <v>160</v>
      </c>
      <c r="E266" s="437"/>
      <c r="F266" s="361"/>
      <c r="G266" s="362"/>
      <c r="H266" s="363"/>
      <c r="I266" s="364">
        <f>SUM(I265)</f>
        <v>0</v>
      </c>
      <c r="J266" s="364"/>
      <c r="K266" s="364">
        <f>SUM(K265)</f>
        <v>0</v>
      </c>
      <c r="L266" s="364">
        <f>SUM(L265)</f>
        <v>0</v>
      </c>
      <c r="M266" s="366"/>
      <c r="N266" s="170"/>
      <c r="O266" s="170"/>
      <c r="P266" s="170"/>
      <c r="Q266" s="170"/>
      <c r="R266" s="170"/>
    </row>
    <row r="267" spans="1:18" ht="18.75" customHeight="1">
      <c r="A267" s="340"/>
      <c r="B267" s="398" t="s">
        <v>270</v>
      </c>
      <c r="C267" s="399"/>
      <c r="D267" s="399"/>
      <c r="E267" s="400"/>
      <c r="F267" s="342"/>
      <c r="G267" s="343" t="s">
        <v>51</v>
      </c>
      <c r="H267" s="344"/>
      <c r="I267" s="345">
        <f>SUM(I263+I266)</f>
        <v>0</v>
      </c>
      <c r="J267" s="345"/>
      <c r="K267" s="345">
        <f>SUM(K263+K266)</f>
        <v>0</v>
      </c>
      <c r="L267" s="345">
        <f>SUM(L263+L266)</f>
        <v>0</v>
      </c>
      <c r="M267" s="346"/>
      <c r="N267" s="170"/>
      <c r="O267" s="170"/>
      <c r="P267" s="170"/>
      <c r="Q267" s="170"/>
      <c r="R267" s="170"/>
    </row>
    <row r="268" spans="1:18" ht="18.75" customHeight="1">
      <c r="A268" s="234">
        <v>7</v>
      </c>
      <c r="B268" s="392" t="s">
        <v>134</v>
      </c>
      <c r="C268" s="376"/>
      <c r="D268" s="376"/>
      <c r="E268" s="377"/>
      <c r="F268" s="237"/>
      <c r="G268" s="238"/>
      <c r="H268" s="210"/>
      <c r="I268" s="277"/>
      <c r="J268" s="292"/>
      <c r="K268" s="277"/>
      <c r="L268" s="210"/>
      <c r="M268" s="239"/>
      <c r="N268" s="170"/>
      <c r="O268" s="170"/>
      <c r="P268" s="170"/>
      <c r="Q268" s="170"/>
      <c r="R268" s="170"/>
    </row>
    <row r="269" spans="1:18" ht="18.75" customHeight="1">
      <c r="A269" s="240"/>
      <c r="B269" s="301">
        <v>7.1</v>
      </c>
      <c r="C269" s="376" t="s">
        <v>135</v>
      </c>
      <c r="D269" s="376"/>
      <c r="E269" s="377"/>
      <c r="F269" s="237"/>
      <c r="G269" s="238"/>
      <c r="H269" s="210"/>
      <c r="I269" s="277"/>
      <c r="J269" s="292"/>
      <c r="K269" s="277"/>
      <c r="L269" s="210"/>
      <c r="M269" s="239"/>
      <c r="N269" s="170"/>
      <c r="O269" s="170"/>
      <c r="P269" s="170"/>
      <c r="Q269" s="170"/>
      <c r="R269" s="170"/>
    </row>
    <row r="270" spans="1:18" ht="18.75" customHeight="1">
      <c r="A270" s="240"/>
      <c r="B270" s="317"/>
      <c r="C270" s="242"/>
      <c r="D270" s="401"/>
      <c r="E270" s="402"/>
      <c r="F270" s="245"/>
      <c r="G270" s="249"/>
      <c r="H270" s="210"/>
      <c r="I270" s="277"/>
      <c r="J270" s="293"/>
      <c r="K270" s="277"/>
      <c r="L270" s="210"/>
      <c r="M270" s="278"/>
      <c r="N270" s="170"/>
      <c r="O270" s="170"/>
      <c r="P270" s="170"/>
      <c r="Q270" s="170"/>
      <c r="R270" s="170"/>
    </row>
    <row r="271" spans="1:18" ht="18.75" customHeight="1">
      <c r="A271" s="240"/>
      <c r="B271" s="317"/>
      <c r="C271" s="242"/>
      <c r="D271" s="390" t="s">
        <v>161</v>
      </c>
      <c r="E271" s="391"/>
      <c r="F271" s="325"/>
      <c r="G271" s="334"/>
      <c r="H271" s="327"/>
      <c r="I271" s="328">
        <f>SUM(I270)</f>
        <v>0</v>
      </c>
      <c r="J271" s="328"/>
      <c r="K271" s="328">
        <f>SUM(K270)</f>
        <v>0</v>
      </c>
      <c r="L271" s="328">
        <f>SUM(L270)</f>
        <v>0</v>
      </c>
      <c r="M271" s="278"/>
      <c r="N271" s="170"/>
      <c r="O271" s="170"/>
      <c r="P271" s="170"/>
      <c r="Q271" s="170"/>
      <c r="R271" s="170"/>
    </row>
    <row r="272" spans="1:18" ht="18.75" customHeight="1">
      <c r="A272" s="316"/>
      <c r="B272" s="330">
        <v>7.2</v>
      </c>
      <c r="C272" s="376" t="s">
        <v>136</v>
      </c>
      <c r="D272" s="376"/>
      <c r="E272" s="377"/>
      <c r="F272" s="245"/>
      <c r="G272" s="331"/>
      <c r="H272" s="210"/>
      <c r="I272" s="277"/>
      <c r="J272" s="292"/>
      <c r="K272" s="277"/>
      <c r="L272" s="210"/>
      <c r="M272" s="239"/>
      <c r="N272" s="170"/>
      <c r="O272" s="170"/>
      <c r="P272" s="170"/>
      <c r="Q272" s="170"/>
      <c r="R272" s="170"/>
    </row>
    <row r="273" spans="1:18" ht="18.75" customHeight="1">
      <c r="A273" s="240"/>
      <c r="B273" s="317"/>
      <c r="C273" s="242"/>
      <c r="D273" s="401"/>
      <c r="E273" s="402"/>
      <c r="F273" s="245"/>
      <c r="G273" s="249"/>
      <c r="H273" s="210"/>
      <c r="I273" s="277"/>
      <c r="J273" s="293"/>
      <c r="K273" s="277"/>
      <c r="L273" s="210"/>
      <c r="M273" s="278"/>
      <c r="N273" s="170"/>
      <c r="O273" s="170"/>
      <c r="P273" s="170"/>
      <c r="Q273" s="170"/>
      <c r="R273" s="170"/>
    </row>
    <row r="274" spans="1:18" ht="18.75" customHeight="1">
      <c r="A274" s="356"/>
      <c r="B274" s="357"/>
      <c r="C274" s="358"/>
      <c r="D274" s="436" t="s">
        <v>162</v>
      </c>
      <c r="E274" s="437"/>
      <c r="F274" s="361"/>
      <c r="G274" s="362"/>
      <c r="H274" s="363"/>
      <c r="I274" s="364">
        <f>SUM(I273)</f>
        <v>0</v>
      </c>
      <c r="J274" s="364"/>
      <c r="K274" s="364">
        <f>SUM(K273)</f>
        <v>0</v>
      </c>
      <c r="L274" s="364">
        <f>SUM(L273)</f>
        <v>0</v>
      </c>
      <c r="M274" s="366"/>
      <c r="N274" s="170"/>
      <c r="O274" s="170"/>
      <c r="P274" s="170"/>
      <c r="Q274" s="170"/>
      <c r="R274" s="170"/>
    </row>
    <row r="275" spans="1:18" ht="18.75" customHeight="1">
      <c r="A275" s="340"/>
      <c r="B275" s="398" t="s">
        <v>271</v>
      </c>
      <c r="C275" s="399"/>
      <c r="D275" s="399"/>
      <c r="E275" s="400"/>
      <c r="F275" s="342"/>
      <c r="G275" s="343" t="s">
        <v>51</v>
      </c>
      <c r="H275" s="344"/>
      <c r="I275" s="345">
        <f>SUM(I271+I274)</f>
        <v>0</v>
      </c>
      <c r="J275" s="345"/>
      <c r="K275" s="345">
        <f>SUM(K271+K274)</f>
        <v>0</v>
      </c>
      <c r="L275" s="345">
        <f>SUM(L271+L274)</f>
        <v>0</v>
      </c>
      <c r="M275" s="346"/>
      <c r="N275" s="170"/>
      <c r="O275" s="170"/>
      <c r="P275" s="170"/>
      <c r="Q275" s="170"/>
      <c r="R275" s="170"/>
    </row>
    <row r="276" spans="1:18" ht="18.75" customHeight="1">
      <c r="A276" s="229"/>
      <c r="B276" s="385" t="s">
        <v>62</v>
      </c>
      <c r="C276" s="386"/>
      <c r="D276" s="386"/>
      <c r="E276" s="387"/>
      <c r="F276" s="208"/>
      <c r="G276" s="209"/>
      <c r="H276" s="211"/>
      <c r="I276" s="211"/>
      <c r="J276" s="315"/>
      <c r="K276" s="211"/>
      <c r="L276" s="314"/>
      <c r="M276" s="209"/>
      <c r="N276" s="170"/>
      <c r="O276" s="170"/>
      <c r="P276" s="170"/>
      <c r="Q276" s="170"/>
      <c r="R276" s="170"/>
    </row>
    <row r="277" spans="1:18" ht="18.75" customHeight="1">
      <c r="A277" s="234">
        <v>1</v>
      </c>
      <c r="B277" s="392" t="s">
        <v>137</v>
      </c>
      <c r="C277" s="376"/>
      <c r="D277" s="376"/>
      <c r="E277" s="377"/>
      <c r="F277" s="237"/>
      <c r="G277" s="238"/>
      <c r="H277" s="210"/>
      <c r="I277" s="277"/>
      <c r="J277" s="292"/>
      <c r="K277" s="277"/>
      <c r="L277" s="210"/>
      <c r="M277" s="239"/>
      <c r="N277" s="170"/>
      <c r="O277" s="170"/>
      <c r="P277" s="170"/>
      <c r="Q277" s="170"/>
      <c r="R277" s="170"/>
    </row>
    <row r="278" spans="1:18" ht="18.75" customHeight="1">
      <c r="A278" s="240"/>
      <c r="B278" s="301">
        <v>1.1</v>
      </c>
      <c r="C278" s="376" t="s">
        <v>99</v>
      </c>
      <c r="D278" s="376"/>
      <c r="E278" s="377"/>
      <c r="F278" s="237"/>
      <c r="G278" s="238"/>
      <c r="H278" s="210"/>
      <c r="I278" s="277"/>
      <c r="J278" s="292"/>
      <c r="K278" s="277"/>
      <c r="L278" s="210"/>
      <c r="M278" s="239"/>
      <c r="N278" s="170"/>
      <c r="O278" s="170"/>
      <c r="P278" s="170"/>
      <c r="Q278" s="170"/>
      <c r="R278" s="170"/>
    </row>
    <row r="279" spans="1:18" ht="18.75" customHeight="1">
      <c r="A279" s="240"/>
      <c r="B279" s="317"/>
      <c r="C279" s="242"/>
      <c r="D279" s="401"/>
      <c r="E279" s="402"/>
      <c r="F279" s="245"/>
      <c r="G279" s="249"/>
      <c r="H279" s="210"/>
      <c r="I279" s="277"/>
      <c r="J279" s="293"/>
      <c r="K279" s="277"/>
      <c r="L279" s="210"/>
      <c r="M279" s="278"/>
      <c r="N279" s="170"/>
      <c r="O279" s="170"/>
      <c r="P279" s="170"/>
      <c r="Q279" s="170"/>
      <c r="R279" s="170"/>
    </row>
    <row r="280" spans="1:18" ht="18.75" customHeight="1">
      <c r="A280" s="240"/>
      <c r="B280" s="317"/>
      <c r="C280" s="242"/>
      <c r="D280" s="390" t="s">
        <v>163</v>
      </c>
      <c r="E280" s="391"/>
      <c r="F280" s="325"/>
      <c r="G280" s="334"/>
      <c r="H280" s="327"/>
      <c r="I280" s="328">
        <f>SUM(I279)</f>
        <v>0</v>
      </c>
      <c r="J280" s="328"/>
      <c r="K280" s="328">
        <f>SUM(K279)</f>
        <v>0</v>
      </c>
      <c r="L280" s="328">
        <f>SUM(L279)</f>
        <v>0</v>
      </c>
      <c r="M280" s="278"/>
      <c r="N280" s="170"/>
      <c r="O280" s="170"/>
      <c r="P280" s="170"/>
      <c r="Q280" s="170"/>
      <c r="R280" s="170"/>
    </row>
    <row r="281" spans="1:18" ht="18.75" customHeight="1">
      <c r="A281" s="240"/>
      <c r="B281" s="317"/>
      <c r="C281" s="242"/>
      <c r="D281" s="323"/>
      <c r="E281" s="324"/>
      <c r="F281" s="325"/>
      <c r="G281" s="334"/>
      <c r="H281" s="327"/>
      <c r="I281" s="328"/>
      <c r="J281" s="335"/>
      <c r="K281" s="328"/>
      <c r="L281" s="328"/>
      <c r="M281" s="278"/>
      <c r="N281" s="170"/>
      <c r="O281" s="170"/>
      <c r="P281" s="170"/>
      <c r="Q281" s="170"/>
      <c r="R281" s="170"/>
    </row>
    <row r="282" spans="1:18" ht="18.75" customHeight="1">
      <c r="A282" s="240"/>
      <c r="B282" s="317"/>
      <c r="C282" s="242"/>
      <c r="D282" s="323"/>
      <c r="E282" s="324"/>
      <c r="F282" s="325"/>
      <c r="G282" s="334"/>
      <c r="H282" s="327"/>
      <c r="I282" s="328"/>
      <c r="J282" s="335"/>
      <c r="K282" s="328"/>
      <c r="L282" s="328"/>
      <c r="M282" s="278"/>
      <c r="N282" s="170"/>
      <c r="O282" s="170"/>
      <c r="P282" s="170"/>
      <c r="Q282" s="170"/>
      <c r="R282" s="170"/>
    </row>
    <row r="283" spans="1:18" ht="18.75" customHeight="1">
      <c r="A283" s="240"/>
      <c r="B283" s="317"/>
      <c r="C283" s="242"/>
      <c r="D283" s="323"/>
      <c r="E283" s="324"/>
      <c r="F283" s="325"/>
      <c r="G283" s="334"/>
      <c r="H283" s="327"/>
      <c r="I283" s="328"/>
      <c r="J283" s="335"/>
      <c r="K283" s="328"/>
      <c r="L283" s="328"/>
      <c r="M283" s="278"/>
      <c r="N283" s="170"/>
      <c r="O283" s="170"/>
      <c r="P283" s="170"/>
      <c r="Q283" s="170"/>
      <c r="R283" s="170"/>
    </row>
    <row r="284" spans="1:18" ht="18.75" customHeight="1">
      <c r="A284" s="240"/>
      <c r="B284" s="317"/>
      <c r="C284" s="242"/>
      <c r="D284" s="323"/>
      <c r="E284" s="324"/>
      <c r="F284" s="325"/>
      <c r="G284" s="334"/>
      <c r="H284" s="327"/>
      <c r="I284" s="328"/>
      <c r="J284" s="335"/>
      <c r="K284" s="328"/>
      <c r="L284" s="328"/>
      <c r="M284" s="278"/>
      <c r="N284" s="170"/>
      <c r="O284" s="170"/>
      <c r="P284" s="170"/>
      <c r="Q284" s="170"/>
      <c r="R284" s="170"/>
    </row>
    <row r="285" spans="1:18" ht="18.75" customHeight="1">
      <c r="A285" s="356"/>
      <c r="B285" s="357"/>
      <c r="C285" s="358"/>
      <c r="D285" s="359"/>
      <c r="E285" s="360"/>
      <c r="F285" s="361"/>
      <c r="G285" s="362"/>
      <c r="H285" s="363"/>
      <c r="I285" s="364"/>
      <c r="J285" s="365"/>
      <c r="K285" s="364"/>
      <c r="L285" s="364"/>
      <c r="M285" s="366"/>
      <c r="N285" s="170"/>
      <c r="O285" s="170"/>
      <c r="P285" s="170"/>
      <c r="Q285" s="170"/>
      <c r="R285" s="170"/>
    </row>
    <row r="286" spans="1:18" ht="18.75" customHeight="1">
      <c r="A286" s="340"/>
      <c r="B286" s="398" t="s">
        <v>272</v>
      </c>
      <c r="C286" s="399"/>
      <c r="D286" s="399"/>
      <c r="E286" s="400"/>
      <c r="F286" s="342"/>
      <c r="G286" s="343" t="s">
        <v>51</v>
      </c>
      <c r="H286" s="344"/>
      <c r="I286" s="345">
        <f>SUM(I280)</f>
        <v>0</v>
      </c>
      <c r="J286" s="345"/>
      <c r="K286" s="345">
        <f>SUM(K280)</f>
        <v>0</v>
      </c>
      <c r="L286" s="345">
        <f>SUM(L280)</f>
        <v>0</v>
      </c>
      <c r="M286" s="346"/>
      <c r="N286" s="170"/>
      <c r="O286" s="170"/>
      <c r="P286" s="170"/>
      <c r="Q286" s="170"/>
      <c r="R286" s="170"/>
    </row>
    <row r="287" spans="1:18" ht="18.75" customHeight="1">
      <c r="A287" s="234">
        <v>2</v>
      </c>
      <c r="B287" s="392" t="s">
        <v>138</v>
      </c>
      <c r="C287" s="376"/>
      <c r="D287" s="376"/>
      <c r="E287" s="377"/>
      <c r="F287" s="237"/>
      <c r="G287" s="238"/>
      <c r="H287" s="210"/>
      <c r="I287" s="277"/>
      <c r="J287" s="292"/>
      <c r="K287" s="277"/>
      <c r="L287" s="210"/>
      <c r="M287" s="239"/>
      <c r="N287" s="170"/>
      <c r="O287" s="170"/>
      <c r="P287" s="170"/>
      <c r="Q287" s="170"/>
      <c r="R287" s="170"/>
    </row>
    <row r="288" spans="1:18" ht="18.75" customHeight="1">
      <c r="A288" s="316"/>
      <c r="B288" s="330">
        <v>2.1</v>
      </c>
      <c r="C288" s="376" t="s">
        <v>107</v>
      </c>
      <c r="D288" s="376"/>
      <c r="E288" s="377"/>
      <c r="F288" s="245"/>
      <c r="G288" s="331"/>
      <c r="H288" s="210"/>
      <c r="I288" s="277"/>
      <c r="J288" s="292"/>
      <c r="K288" s="277"/>
      <c r="L288" s="210"/>
      <c r="M288" s="239"/>
      <c r="N288" s="170"/>
      <c r="O288" s="170"/>
      <c r="P288" s="170"/>
      <c r="Q288" s="170"/>
      <c r="R288" s="170"/>
    </row>
    <row r="289" spans="1:18" ht="18.75" customHeight="1">
      <c r="A289" s="240"/>
      <c r="B289" s="317"/>
      <c r="C289" s="242"/>
      <c r="D289" s="401"/>
      <c r="E289" s="402"/>
      <c r="F289" s="245"/>
      <c r="G289" s="249"/>
      <c r="H289" s="367"/>
      <c r="I289" s="277"/>
      <c r="J289" s="367"/>
      <c r="K289" s="277"/>
      <c r="L289" s="210"/>
      <c r="M289" s="278"/>
      <c r="N289" s="170"/>
      <c r="O289" s="170"/>
      <c r="P289" s="170"/>
      <c r="Q289" s="170"/>
      <c r="R289" s="170"/>
    </row>
    <row r="290" spans="1:18" ht="18.75" customHeight="1">
      <c r="A290" s="240"/>
      <c r="B290" s="317"/>
      <c r="C290" s="242"/>
      <c r="D290" s="374"/>
      <c r="E290" s="375"/>
      <c r="F290" s="245"/>
      <c r="G290" s="249"/>
      <c r="H290" s="367"/>
      <c r="I290" s="277"/>
      <c r="J290" s="367"/>
      <c r="K290" s="277"/>
      <c r="L290" s="210"/>
      <c r="M290" s="278"/>
      <c r="N290" s="170"/>
      <c r="O290" s="170"/>
      <c r="P290" s="170"/>
      <c r="Q290" s="170"/>
      <c r="R290" s="170"/>
    </row>
    <row r="291" spans="1:18" ht="18.75" customHeight="1">
      <c r="A291" s="240"/>
      <c r="B291" s="317"/>
      <c r="C291" s="242"/>
      <c r="D291" s="374"/>
      <c r="E291" s="375"/>
      <c r="F291" s="245"/>
      <c r="G291" s="249"/>
      <c r="H291" s="367"/>
      <c r="I291" s="277"/>
      <c r="J291" s="367"/>
      <c r="K291" s="277"/>
      <c r="L291" s="210"/>
      <c r="M291" s="278"/>
      <c r="N291" s="170"/>
      <c r="O291" s="170"/>
      <c r="P291" s="170"/>
      <c r="Q291" s="170"/>
      <c r="R291" s="170"/>
    </row>
    <row r="292" spans="1:18" ht="18.75" customHeight="1">
      <c r="A292" s="240"/>
      <c r="B292" s="317"/>
      <c r="C292" s="242"/>
      <c r="D292" s="390" t="s">
        <v>169</v>
      </c>
      <c r="E292" s="391"/>
      <c r="F292" s="325"/>
      <c r="G292" s="334"/>
      <c r="H292" s="327"/>
      <c r="I292" s="328">
        <f>SUM(I289:I291)</f>
        <v>0</v>
      </c>
      <c r="J292" s="328"/>
      <c r="K292" s="328">
        <f>SUM(K289:K291)</f>
        <v>0</v>
      </c>
      <c r="L292" s="328">
        <f>SUM(L289:L291)</f>
        <v>0</v>
      </c>
      <c r="M292" s="278"/>
      <c r="N292" s="170"/>
      <c r="O292" s="170"/>
      <c r="P292" s="170"/>
      <c r="Q292" s="170"/>
      <c r="R292" s="170"/>
    </row>
    <row r="293" spans="1:18" ht="18.75" customHeight="1">
      <c r="A293" s="240"/>
      <c r="B293" s="317"/>
      <c r="C293" s="242"/>
      <c r="D293" s="323"/>
      <c r="E293" s="324"/>
      <c r="F293" s="325"/>
      <c r="G293" s="334"/>
      <c r="H293" s="327"/>
      <c r="I293" s="328"/>
      <c r="J293" s="335"/>
      <c r="K293" s="328"/>
      <c r="L293" s="328"/>
      <c r="M293" s="278"/>
      <c r="N293" s="170"/>
      <c r="O293" s="170"/>
      <c r="P293" s="170"/>
      <c r="Q293" s="170"/>
      <c r="R293" s="170"/>
    </row>
    <row r="294" spans="1:18" ht="18.75" customHeight="1">
      <c r="A294" s="240"/>
      <c r="B294" s="317"/>
      <c r="C294" s="242"/>
      <c r="D294" s="323"/>
      <c r="E294" s="324"/>
      <c r="F294" s="325"/>
      <c r="G294" s="334"/>
      <c r="H294" s="327"/>
      <c r="I294" s="328"/>
      <c r="J294" s="335"/>
      <c r="K294" s="328"/>
      <c r="L294" s="328"/>
      <c r="M294" s="278"/>
      <c r="N294" s="170"/>
      <c r="O294" s="170"/>
      <c r="P294" s="170"/>
      <c r="Q294" s="170"/>
      <c r="R294" s="170"/>
    </row>
    <row r="295" spans="1:18" ht="18.75" customHeight="1">
      <c r="A295" s="240"/>
      <c r="B295" s="317"/>
      <c r="C295" s="242"/>
      <c r="D295" s="323"/>
      <c r="E295" s="324"/>
      <c r="F295" s="325"/>
      <c r="G295" s="334"/>
      <c r="H295" s="327"/>
      <c r="I295" s="328"/>
      <c r="J295" s="335"/>
      <c r="K295" s="328"/>
      <c r="L295" s="328"/>
      <c r="M295" s="278"/>
      <c r="N295" s="170"/>
      <c r="O295" s="170"/>
      <c r="P295" s="170"/>
      <c r="Q295" s="170"/>
      <c r="R295" s="170"/>
    </row>
    <row r="296" spans="1:18" ht="18.75" customHeight="1">
      <c r="A296" s="240"/>
      <c r="B296" s="317"/>
      <c r="C296" s="242"/>
      <c r="D296" s="323"/>
      <c r="E296" s="324"/>
      <c r="F296" s="325"/>
      <c r="G296" s="334"/>
      <c r="H296" s="327"/>
      <c r="I296" s="328"/>
      <c r="J296" s="335"/>
      <c r="K296" s="328"/>
      <c r="L296" s="328"/>
      <c r="M296" s="278"/>
      <c r="N296" s="170"/>
      <c r="O296" s="170"/>
      <c r="P296" s="170"/>
      <c r="Q296" s="170"/>
      <c r="R296" s="170"/>
    </row>
    <row r="297" spans="1:18" ht="18.75" customHeight="1">
      <c r="A297" s="240"/>
      <c r="B297" s="317"/>
      <c r="C297" s="242"/>
      <c r="D297" s="323"/>
      <c r="E297" s="324"/>
      <c r="F297" s="325"/>
      <c r="G297" s="334"/>
      <c r="H297" s="327"/>
      <c r="I297" s="328"/>
      <c r="J297" s="335"/>
      <c r="K297" s="328"/>
      <c r="L297" s="328"/>
      <c r="M297" s="278"/>
      <c r="N297" s="170"/>
      <c r="O297" s="170"/>
      <c r="P297" s="170"/>
      <c r="Q297" s="170"/>
      <c r="R297" s="170"/>
    </row>
    <row r="298" spans="1:18" ht="18.75" customHeight="1">
      <c r="A298" s="356"/>
      <c r="B298" s="357"/>
      <c r="C298" s="358"/>
      <c r="D298" s="359"/>
      <c r="E298" s="360"/>
      <c r="F298" s="361"/>
      <c r="G298" s="362"/>
      <c r="H298" s="363"/>
      <c r="I298" s="364"/>
      <c r="J298" s="365"/>
      <c r="K298" s="364"/>
      <c r="L298" s="364"/>
      <c r="M298" s="366"/>
      <c r="N298" s="170"/>
      <c r="O298" s="170"/>
      <c r="P298" s="170"/>
      <c r="Q298" s="170"/>
      <c r="R298" s="170"/>
    </row>
    <row r="299" spans="1:18" ht="18.75" customHeight="1">
      <c r="A299" s="340"/>
      <c r="B299" s="398" t="s">
        <v>273</v>
      </c>
      <c r="C299" s="399"/>
      <c r="D299" s="399"/>
      <c r="E299" s="400"/>
      <c r="F299" s="342"/>
      <c r="G299" s="343" t="s">
        <v>51</v>
      </c>
      <c r="H299" s="344"/>
      <c r="I299" s="345">
        <f>SUM(I292)</f>
        <v>0</v>
      </c>
      <c r="J299" s="345"/>
      <c r="K299" s="345">
        <f>SUM(K292)</f>
        <v>0</v>
      </c>
      <c r="L299" s="345">
        <f>SUM(L292)</f>
        <v>0</v>
      </c>
      <c r="M299" s="346"/>
      <c r="N299" s="170"/>
      <c r="O299" s="170"/>
      <c r="P299" s="170"/>
      <c r="Q299" s="170"/>
      <c r="R299" s="170"/>
    </row>
    <row r="300" spans="1:18" ht="18.75" customHeight="1">
      <c r="A300" s="229"/>
      <c r="B300" s="385" t="s">
        <v>63</v>
      </c>
      <c r="C300" s="386"/>
      <c r="D300" s="386"/>
      <c r="E300" s="387"/>
      <c r="F300" s="208"/>
      <c r="G300" s="209"/>
      <c r="H300" s="211"/>
      <c r="I300" s="211"/>
      <c r="J300" s="315"/>
      <c r="K300" s="211"/>
      <c r="L300" s="314"/>
      <c r="M300" s="209"/>
      <c r="N300" s="170"/>
      <c r="O300" s="170"/>
      <c r="P300" s="170"/>
      <c r="Q300" s="170"/>
      <c r="R300" s="170"/>
    </row>
    <row r="301" spans="1:18" ht="18.75" customHeight="1">
      <c r="A301" s="234">
        <v>1</v>
      </c>
      <c r="B301" s="392" t="s">
        <v>139</v>
      </c>
      <c r="C301" s="376"/>
      <c r="D301" s="376"/>
      <c r="E301" s="377"/>
      <c r="F301" s="237"/>
      <c r="G301" s="238"/>
      <c r="H301" s="210"/>
      <c r="I301" s="277"/>
      <c r="J301" s="292"/>
      <c r="K301" s="277"/>
      <c r="L301" s="210"/>
      <c r="M301" s="239"/>
      <c r="N301" s="170"/>
      <c r="O301" s="170"/>
      <c r="P301" s="170"/>
      <c r="Q301" s="170"/>
      <c r="R301" s="170"/>
    </row>
    <row r="302" spans="1:18" ht="18.75" customHeight="1">
      <c r="A302" s="240"/>
      <c r="B302" s="301">
        <v>1.1</v>
      </c>
      <c r="C302" s="376" t="s">
        <v>88</v>
      </c>
      <c r="D302" s="376"/>
      <c r="E302" s="377"/>
      <c r="F302" s="237"/>
      <c r="G302" s="238"/>
      <c r="H302" s="210"/>
      <c r="I302" s="277"/>
      <c r="J302" s="292"/>
      <c r="K302" s="277"/>
      <c r="L302" s="210"/>
      <c r="M302" s="239"/>
      <c r="N302" s="170"/>
      <c r="O302" s="170"/>
      <c r="P302" s="170"/>
      <c r="Q302" s="170"/>
      <c r="R302" s="170"/>
    </row>
    <row r="303" spans="1:18" ht="18.75" customHeight="1">
      <c r="A303" s="240"/>
      <c r="B303" s="317"/>
      <c r="C303" s="242"/>
      <c r="D303" s="401"/>
      <c r="E303" s="402"/>
      <c r="F303" s="245"/>
      <c r="G303" s="249"/>
      <c r="H303" s="367"/>
      <c r="I303" s="277"/>
      <c r="J303" s="367"/>
      <c r="K303" s="277"/>
      <c r="L303" s="210"/>
      <c r="M303" s="278"/>
      <c r="N303" s="170"/>
      <c r="O303" s="170"/>
      <c r="P303" s="170"/>
      <c r="Q303" s="170"/>
      <c r="R303" s="170"/>
    </row>
    <row r="304" spans="1:18" ht="18.75" customHeight="1">
      <c r="A304" s="240"/>
      <c r="B304" s="317"/>
      <c r="C304" s="242"/>
      <c r="D304" s="390" t="s">
        <v>163</v>
      </c>
      <c r="E304" s="391"/>
      <c r="F304" s="325"/>
      <c r="G304" s="334"/>
      <c r="H304" s="327"/>
      <c r="I304" s="328">
        <f>SUM(I303)</f>
        <v>0</v>
      </c>
      <c r="J304" s="328"/>
      <c r="K304" s="328">
        <f>SUM(K303)</f>
        <v>0</v>
      </c>
      <c r="L304" s="328">
        <f>SUM(L303)</f>
        <v>0</v>
      </c>
      <c r="M304" s="278"/>
      <c r="N304" s="170"/>
      <c r="O304" s="170"/>
      <c r="P304" s="170"/>
      <c r="Q304" s="170"/>
      <c r="R304" s="170"/>
    </row>
    <row r="305" spans="1:18" ht="18.75" customHeight="1">
      <c r="A305" s="240"/>
      <c r="B305" s="317"/>
      <c r="C305" s="242"/>
      <c r="D305" s="323"/>
      <c r="E305" s="324"/>
      <c r="F305" s="325"/>
      <c r="G305" s="334"/>
      <c r="H305" s="327"/>
      <c r="I305" s="328"/>
      <c r="J305" s="335"/>
      <c r="K305" s="328"/>
      <c r="L305" s="328"/>
      <c r="M305" s="278"/>
      <c r="N305" s="170"/>
      <c r="O305" s="170"/>
      <c r="P305" s="170"/>
      <c r="Q305" s="170"/>
      <c r="R305" s="170"/>
    </row>
    <row r="306" spans="1:18" ht="18.75" customHeight="1">
      <c r="A306" s="240"/>
      <c r="B306" s="317"/>
      <c r="C306" s="242"/>
      <c r="D306" s="323"/>
      <c r="E306" s="324"/>
      <c r="F306" s="325"/>
      <c r="G306" s="334"/>
      <c r="H306" s="327"/>
      <c r="I306" s="328"/>
      <c r="J306" s="335"/>
      <c r="K306" s="328"/>
      <c r="L306" s="328"/>
      <c r="M306" s="278"/>
      <c r="N306" s="170"/>
      <c r="O306" s="170"/>
      <c r="P306" s="170"/>
      <c r="Q306" s="170"/>
      <c r="R306" s="170"/>
    </row>
    <row r="307" spans="1:18" ht="18.75" customHeight="1">
      <c r="A307" s="240"/>
      <c r="B307" s="317"/>
      <c r="C307" s="242"/>
      <c r="D307" s="323"/>
      <c r="E307" s="324"/>
      <c r="F307" s="325"/>
      <c r="G307" s="334"/>
      <c r="H307" s="327"/>
      <c r="I307" s="328"/>
      <c r="J307" s="335"/>
      <c r="K307" s="328"/>
      <c r="L307" s="328"/>
      <c r="M307" s="278"/>
      <c r="N307" s="170"/>
      <c r="O307" s="170"/>
      <c r="P307" s="170"/>
      <c r="Q307" s="170"/>
      <c r="R307" s="170"/>
    </row>
    <row r="308" spans="1:18" ht="18.75" customHeight="1">
      <c r="A308" s="240"/>
      <c r="B308" s="317"/>
      <c r="C308" s="242"/>
      <c r="D308" s="323"/>
      <c r="E308" s="324"/>
      <c r="F308" s="325"/>
      <c r="G308" s="334"/>
      <c r="H308" s="327"/>
      <c r="I308" s="328"/>
      <c r="J308" s="335"/>
      <c r="K308" s="328"/>
      <c r="L308" s="328"/>
      <c r="M308" s="278"/>
      <c r="N308" s="170"/>
      <c r="O308" s="170"/>
      <c r="P308" s="170"/>
      <c r="Q308" s="170"/>
      <c r="R308" s="170"/>
    </row>
    <row r="309" spans="1:18" ht="18.75" customHeight="1">
      <c r="A309" s="356"/>
      <c r="B309" s="357"/>
      <c r="C309" s="358"/>
      <c r="D309" s="359"/>
      <c r="E309" s="360"/>
      <c r="F309" s="361"/>
      <c r="G309" s="362"/>
      <c r="H309" s="363"/>
      <c r="I309" s="364"/>
      <c r="J309" s="365"/>
      <c r="K309" s="364"/>
      <c r="L309" s="364"/>
      <c r="M309" s="366"/>
      <c r="N309" s="170"/>
      <c r="O309" s="170"/>
      <c r="P309" s="170"/>
      <c r="Q309" s="170"/>
      <c r="R309" s="170"/>
    </row>
    <row r="310" spans="1:18" ht="18.75" customHeight="1">
      <c r="A310" s="340"/>
      <c r="B310" s="398" t="s">
        <v>274</v>
      </c>
      <c r="C310" s="399"/>
      <c r="D310" s="399"/>
      <c r="E310" s="400"/>
      <c r="F310" s="342"/>
      <c r="G310" s="343" t="s">
        <v>51</v>
      </c>
      <c r="H310" s="344"/>
      <c r="I310" s="345">
        <f>SUM(I304)</f>
        <v>0</v>
      </c>
      <c r="J310" s="345"/>
      <c r="K310" s="345">
        <f>SUM(K304)</f>
        <v>0</v>
      </c>
      <c r="L310" s="345">
        <f>SUM(L304)</f>
        <v>0</v>
      </c>
      <c r="M310" s="346"/>
      <c r="N310" s="170"/>
      <c r="O310" s="170"/>
      <c r="P310" s="170"/>
      <c r="Q310" s="170"/>
      <c r="R310" s="170"/>
    </row>
    <row r="311" spans="1:18" ht="18.75" customHeight="1">
      <c r="A311" s="234">
        <v>2</v>
      </c>
      <c r="B311" s="392" t="s">
        <v>140</v>
      </c>
      <c r="C311" s="376"/>
      <c r="D311" s="376"/>
      <c r="E311" s="377"/>
      <c r="F311" s="237"/>
      <c r="G311" s="238"/>
      <c r="H311" s="210"/>
      <c r="I311" s="277"/>
      <c r="J311" s="292"/>
      <c r="K311" s="277"/>
      <c r="L311" s="210"/>
      <c r="M311" s="239"/>
      <c r="N311" s="170"/>
      <c r="O311" s="170"/>
      <c r="P311" s="170"/>
      <c r="Q311" s="170"/>
      <c r="R311" s="170"/>
    </row>
    <row r="312" spans="1:18" ht="18.75" customHeight="1">
      <c r="A312" s="316"/>
      <c r="B312" s="330">
        <v>1.2</v>
      </c>
      <c r="C312" s="376" t="s">
        <v>89</v>
      </c>
      <c r="D312" s="376"/>
      <c r="E312" s="377"/>
      <c r="F312" s="245"/>
      <c r="G312" s="331"/>
      <c r="H312" s="210"/>
      <c r="I312" s="277"/>
      <c r="J312" s="292"/>
      <c r="K312" s="277"/>
      <c r="L312" s="210"/>
      <c r="M312" s="239"/>
      <c r="N312" s="170"/>
      <c r="O312" s="170"/>
      <c r="P312" s="170"/>
      <c r="Q312" s="170"/>
      <c r="R312" s="170"/>
    </row>
    <row r="313" spans="1:18" ht="18.75" customHeight="1">
      <c r="A313" s="240"/>
      <c r="B313" s="317"/>
      <c r="C313" s="242"/>
      <c r="D313" s="401"/>
      <c r="E313" s="402"/>
      <c r="F313" s="245"/>
      <c r="G313" s="249"/>
      <c r="H313" s="367"/>
      <c r="I313" s="277"/>
      <c r="J313" s="367"/>
      <c r="K313" s="277"/>
      <c r="L313" s="210"/>
      <c r="M313" s="278"/>
      <c r="N313" s="170"/>
      <c r="O313" s="170"/>
      <c r="P313" s="170"/>
      <c r="Q313" s="170"/>
      <c r="R313" s="170"/>
    </row>
    <row r="314" spans="1:18" ht="18.75" customHeight="1">
      <c r="A314" s="240"/>
      <c r="B314" s="317"/>
      <c r="C314" s="242"/>
      <c r="D314" s="390" t="s">
        <v>164</v>
      </c>
      <c r="E314" s="391"/>
      <c r="F314" s="325"/>
      <c r="G314" s="334"/>
      <c r="H314" s="327"/>
      <c r="I314" s="328">
        <f>SUM(I313:I313)</f>
        <v>0</v>
      </c>
      <c r="J314" s="328"/>
      <c r="K314" s="328">
        <f>SUM(K313:K313)</f>
        <v>0</v>
      </c>
      <c r="L314" s="328">
        <f>SUM(L313:L313)</f>
        <v>0</v>
      </c>
      <c r="M314" s="278"/>
      <c r="N314" s="170"/>
      <c r="O314" s="170"/>
      <c r="P314" s="170"/>
      <c r="Q314" s="170"/>
      <c r="R314" s="170"/>
    </row>
    <row r="315" spans="1:18" ht="18.75" customHeight="1">
      <c r="A315" s="240"/>
      <c r="B315" s="317"/>
      <c r="C315" s="242"/>
      <c r="D315" s="323"/>
      <c r="E315" s="324"/>
      <c r="F315" s="325"/>
      <c r="G315" s="334"/>
      <c r="H315" s="327"/>
      <c r="I315" s="328"/>
      <c r="J315" s="335"/>
      <c r="K315" s="328"/>
      <c r="L315" s="328"/>
      <c r="M315" s="278"/>
      <c r="N315" s="170"/>
      <c r="O315" s="170"/>
      <c r="P315" s="170"/>
      <c r="Q315" s="170"/>
      <c r="R315" s="170"/>
    </row>
    <row r="316" spans="1:18" ht="18.75" customHeight="1">
      <c r="A316" s="240"/>
      <c r="B316" s="317"/>
      <c r="C316" s="242"/>
      <c r="D316" s="323"/>
      <c r="E316" s="324"/>
      <c r="F316" s="325"/>
      <c r="G316" s="334"/>
      <c r="H316" s="327"/>
      <c r="I316" s="328"/>
      <c r="J316" s="335"/>
      <c r="K316" s="328"/>
      <c r="L316" s="328"/>
      <c r="M316" s="278"/>
      <c r="N316" s="170"/>
      <c r="O316" s="170"/>
      <c r="P316" s="170"/>
      <c r="Q316" s="170"/>
      <c r="R316" s="170"/>
    </row>
    <row r="317" spans="1:18" ht="18.75" customHeight="1">
      <c r="A317" s="240"/>
      <c r="B317" s="317"/>
      <c r="C317" s="242"/>
      <c r="D317" s="323"/>
      <c r="E317" s="324"/>
      <c r="F317" s="325"/>
      <c r="G317" s="334"/>
      <c r="H317" s="327"/>
      <c r="I317" s="328"/>
      <c r="J317" s="335"/>
      <c r="K317" s="328"/>
      <c r="L317" s="328"/>
      <c r="M317" s="278"/>
      <c r="N317" s="170"/>
      <c r="O317" s="170"/>
      <c r="P317" s="170"/>
      <c r="Q317" s="170"/>
      <c r="R317" s="170"/>
    </row>
    <row r="318" spans="1:18" ht="18.75" customHeight="1">
      <c r="A318" s="240"/>
      <c r="B318" s="317"/>
      <c r="C318" s="242"/>
      <c r="D318" s="323"/>
      <c r="E318" s="324"/>
      <c r="F318" s="325"/>
      <c r="G318" s="334"/>
      <c r="H318" s="327"/>
      <c r="I318" s="328"/>
      <c r="J318" s="335"/>
      <c r="K318" s="328"/>
      <c r="L318" s="328"/>
      <c r="M318" s="278"/>
      <c r="N318" s="170"/>
      <c r="O318" s="170"/>
      <c r="P318" s="170"/>
      <c r="Q318" s="170"/>
      <c r="R318" s="170"/>
    </row>
    <row r="319" spans="1:18" ht="18.75" customHeight="1">
      <c r="A319" s="356"/>
      <c r="B319" s="357"/>
      <c r="C319" s="358"/>
      <c r="D319" s="359"/>
      <c r="E319" s="360"/>
      <c r="F319" s="361"/>
      <c r="G319" s="362"/>
      <c r="H319" s="363"/>
      <c r="I319" s="364"/>
      <c r="J319" s="365"/>
      <c r="K319" s="364"/>
      <c r="L319" s="364"/>
      <c r="M319" s="366"/>
      <c r="N319" s="170"/>
      <c r="O319" s="170"/>
      <c r="P319" s="170"/>
      <c r="Q319" s="170"/>
      <c r="R319" s="170"/>
    </row>
    <row r="320" spans="1:18" ht="18.75" customHeight="1">
      <c r="A320" s="340"/>
      <c r="B320" s="398" t="s">
        <v>275</v>
      </c>
      <c r="C320" s="399"/>
      <c r="D320" s="399"/>
      <c r="E320" s="400"/>
      <c r="F320" s="342"/>
      <c r="G320" s="343" t="s">
        <v>51</v>
      </c>
      <c r="H320" s="344"/>
      <c r="I320" s="345">
        <f>SUM(I314)</f>
        <v>0</v>
      </c>
      <c r="J320" s="345"/>
      <c r="K320" s="345">
        <f>SUM(K314)</f>
        <v>0</v>
      </c>
      <c r="L320" s="345">
        <f>SUM(L314)</f>
        <v>0</v>
      </c>
      <c r="M320" s="346"/>
      <c r="N320" s="170"/>
      <c r="O320" s="170"/>
      <c r="P320" s="170"/>
      <c r="Q320" s="170"/>
      <c r="R320" s="170"/>
    </row>
    <row r="321" spans="1:18" ht="21.75">
      <c r="A321" s="181"/>
      <c r="B321" s="181"/>
      <c r="C321" s="170"/>
      <c r="D321" s="170"/>
      <c r="E321" s="170"/>
      <c r="F321" s="183"/>
      <c r="G321" s="170"/>
      <c r="H321" s="266"/>
      <c r="I321" s="266"/>
      <c r="J321" s="311"/>
      <c r="K321" s="266"/>
      <c r="L321" s="266"/>
      <c r="M321" s="170"/>
      <c r="N321" s="170"/>
      <c r="O321" s="170"/>
      <c r="P321" s="170"/>
      <c r="Q321" s="170"/>
      <c r="R321" s="170"/>
    </row>
    <row r="322" spans="1:18" ht="21.75">
      <c r="A322" s="49"/>
      <c r="B322" s="267"/>
      <c r="C322" s="267"/>
      <c r="D322" s="268"/>
      <c r="E322" s="267"/>
      <c r="F322" s="269"/>
      <c r="G322" s="180"/>
      <c r="H322" s="312"/>
      <c r="I322" s="312"/>
      <c r="J322" s="286"/>
      <c r="K322" s="266"/>
      <c r="L322" s="266"/>
      <c r="M322" s="170"/>
      <c r="N322" s="170"/>
      <c r="O322" s="170"/>
      <c r="P322" s="170"/>
      <c r="Q322" s="170"/>
      <c r="R322" s="170"/>
    </row>
    <row r="323" spans="1:18" ht="21.75">
      <c r="A323" s="49"/>
      <c r="B323" s="270"/>
      <c r="C323" s="271"/>
      <c r="D323" s="268"/>
      <c r="E323" s="270"/>
      <c r="F323" s="269"/>
      <c r="G323" s="180"/>
      <c r="H323" s="312"/>
      <c r="I323" s="312"/>
      <c r="J323" s="286"/>
      <c r="K323" s="266"/>
      <c r="L323" s="266"/>
      <c r="M323" s="170"/>
      <c r="N323" s="170"/>
      <c r="O323" s="170"/>
      <c r="P323" s="170"/>
      <c r="Q323" s="170"/>
      <c r="R323" s="170"/>
    </row>
    <row r="324" spans="1:18" ht="21.75">
      <c r="A324" s="49"/>
      <c r="B324" s="272"/>
      <c r="C324" s="273"/>
      <c r="D324" s="268"/>
      <c r="E324" s="273"/>
      <c r="F324" s="269"/>
      <c r="G324" s="180"/>
      <c r="H324" s="312"/>
      <c r="I324" s="312"/>
      <c r="J324" s="286"/>
      <c r="K324" s="266"/>
      <c r="L324" s="266"/>
      <c r="M324" s="170"/>
      <c r="N324" s="170"/>
      <c r="O324" s="170"/>
      <c r="P324" s="170"/>
      <c r="Q324" s="170"/>
      <c r="R324" s="170"/>
    </row>
    <row r="325" spans="1:18" ht="21.75">
      <c r="A325" s="49"/>
      <c r="B325" s="49"/>
      <c r="C325" s="180"/>
      <c r="D325" s="180"/>
      <c r="E325" s="180"/>
      <c r="F325" s="269"/>
      <c r="G325" s="180"/>
      <c r="H325" s="312"/>
      <c r="I325" s="312"/>
      <c r="J325" s="286"/>
      <c r="K325" s="266"/>
      <c r="L325" s="266"/>
      <c r="M325" s="170"/>
      <c r="N325" s="170"/>
      <c r="O325" s="170"/>
      <c r="P325" s="170"/>
      <c r="Q325" s="170"/>
      <c r="R325" s="170"/>
    </row>
    <row r="326" spans="1:18" ht="21.75">
      <c r="A326" s="49"/>
      <c r="B326" s="49"/>
      <c r="C326" s="180"/>
      <c r="D326" s="180"/>
      <c r="E326" s="180"/>
      <c r="F326" s="269"/>
      <c r="G326" s="180"/>
      <c r="H326" s="312"/>
      <c r="I326" s="312"/>
      <c r="J326" s="286"/>
      <c r="K326" s="266"/>
      <c r="L326" s="266"/>
      <c r="M326" s="170"/>
      <c r="N326" s="170"/>
      <c r="O326" s="170"/>
      <c r="P326" s="170"/>
      <c r="Q326" s="170"/>
      <c r="R326" s="170"/>
    </row>
    <row r="327" spans="1:18" ht="21.75">
      <c r="A327" s="181"/>
      <c r="B327" s="181"/>
      <c r="C327" s="170"/>
      <c r="D327" s="170"/>
      <c r="E327" s="170"/>
      <c r="F327" s="183"/>
      <c r="G327" s="170"/>
      <c r="H327" s="266"/>
      <c r="I327" s="266"/>
      <c r="J327" s="311"/>
      <c r="K327" s="266"/>
      <c r="L327" s="266"/>
      <c r="M327" s="170"/>
      <c r="N327" s="170"/>
      <c r="O327" s="170"/>
      <c r="P327" s="170"/>
      <c r="Q327" s="170"/>
      <c r="R327" s="170"/>
    </row>
    <row r="328" spans="1:18" ht="21.75">
      <c r="A328" s="181"/>
      <c r="B328" s="181"/>
      <c r="C328" s="170"/>
      <c r="D328" s="170"/>
      <c r="E328" s="170"/>
      <c r="F328" s="183"/>
      <c r="G328" s="170"/>
      <c r="H328" s="266"/>
      <c r="I328" s="266"/>
      <c r="J328" s="311"/>
      <c r="K328" s="266"/>
      <c r="L328" s="266"/>
      <c r="M328" s="170"/>
      <c r="N328" s="170"/>
      <c r="O328" s="170"/>
      <c r="P328" s="170"/>
      <c r="Q328" s="170"/>
      <c r="R328" s="170"/>
    </row>
    <row r="329" spans="1:18" ht="21.75">
      <c r="A329" s="181"/>
      <c r="B329" s="181"/>
      <c r="C329" s="170"/>
      <c r="D329" s="170"/>
      <c r="E329" s="170"/>
      <c r="F329" s="183"/>
      <c r="G329" s="170"/>
      <c r="H329" s="266"/>
      <c r="I329" s="266"/>
      <c r="J329" s="311"/>
      <c r="K329" s="266"/>
      <c r="L329" s="266"/>
      <c r="M329" s="170"/>
      <c r="N329" s="170"/>
      <c r="O329" s="170"/>
      <c r="P329" s="170"/>
      <c r="Q329" s="170"/>
      <c r="R329" s="170"/>
    </row>
    <row r="330" spans="1:18" ht="21.75">
      <c r="A330" s="181"/>
      <c r="B330" s="181"/>
      <c r="C330" s="170"/>
      <c r="D330" s="170"/>
      <c r="E330" s="170"/>
      <c r="F330" s="183"/>
      <c r="G330" s="170"/>
      <c r="H330" s="266"/>
      <c r="I330" s="266"/>
      <c r="J330" s="311"/>
      <c r="K330" s="266"/>
      <c r="L330" s="266"/>
      <c r="M330" s="170"/>
      <c r="N330" s="170"/>
      <c r="O330" s="170"/>
      <c r="P330" s="170"/>
      <c r="Q330" s="170"/>
      <c r="R330" s="170"/>
    </row>
    <row r="331" spans="1:18" ht="21.75">
      <c r="A331" s="181"/>
      <c r="B331" s="181"/>
      <c r="C331" s="170"/>
      <c r="D331" s="170"/>
      <c r="E331" s="170"/>
      <c r="F331" s="183"/>
      <c r="G331" s="170"/>
      <c r="H331" s="266"/>
      <c r="I331" s="266"/>
      <c r="J331" s="311"/>
      <c r="K331" s="266"/>
      <c r="L331" s="266"/>
      <c r="M331" s="170"/>
      <c r="N331" s="170"/>
      <c r="O331" s="170"/>
      <c r="P331" s="170"/>
      <c r="Q331" s="170"/>
      <c r="R331" s="170"/>
    </row>
    <row r="332" spans="1:18" ht="21.75">
      <c r="A332" s="181"/>
      <c r="B332" s="181"/>
      <c r="C332" s="170"/>
      <c r="D332" s="170"/>
      <c r="E332" s="170"/>
      <c r="F332" s="183"/>
      <c r="G332" s="170"/>
      <c r="H332" s="266"/>
      <c r="I332" s="266"/>
      <c r="J332" s="311"/>
      <c r="K332" s="266"/>
      <c r="L332" s="266"/>
      <c r="M332" s="170"/>
      <c r="N332" s="170"/>
      <c r="O332" s="170"/>
      <c r="P332" s="170"/>
      <c r="Q332" s="170"/>
      <c r="R332" s="170"/>
    </row>
    <row r="333" spans="1:18" ht="21.75">
      <c r="A333" s="181"/>
      <c r="B333" s="181"/>
      <c r="C333" s="170"/>
      <c r="D333" s="170"/>
      <c r="E333" s="170"/>
      <c r="F333" s="183"/>
      <c r="G333" s="170"/>
      <c r="H333" s="266"/>
      <c r="I333" s="266"/>
      <c r="J333" s="311"/>
      <c r="K333" s="266"/>
      <c r="L333" s="266"/>
      <c r="M333" s="170"/>
      <c r="N333" s="170"/>
      <c r="O333" s="170"/>
      <c r="P333" s="170"/>
      <c r="Q333" s="170"/>
      <c r="R333" s="170"/>
    </row>
  </sheetData>
  <sheetProtection/>
  <mergeCells count="294">
    <mergeCell ref="D119:E119"/>
    <mergeCell ref="D129:E129"/>
    <mergeCell ref="D190:E190"/>
    <mergeCell ref="D40:E40"/>
    <mergeCell ref="D177:E177"/>
    <mergeCell ref="D181:E181"/>
    <mergeCell ref="D182:E182"/>
    <mergeCell ref="C189:E189"/>
    <mergeCell ref="D186:E186"/>
    <mergeCell ref="D183:E183"/>
    <mergeCell ref="C180:E180"/>
    <mergeCell ref="D162:E162"/>
    <mergeCell ref="D121:E121"/>
    <mergeCell ref="D123:E123"/>
    <mergeCell ref="D158:E158"/>
    <mergeCell ref="D163:E163"/>
    <mergeCell ref="C178:E178"/>
    <mergeCell ref="D168:E168"/>
    <mergeCell ref="D171:E171"/>
    <mergeCell ref="D173:E173"/>
    <mergeCell ref="D80:E80"/>
    <mergeCell ref="D115:E115"/>
    <mergeCell ref="D110:E110"/>
    <mergeCell ref="C108:E108"/>
    <mergeCell ref="D104:E104"/>
    <mergeCell ref="D105:E105"/>
    <mergeCell ref="C106:E106"/>
    <mergeCell ref="D94:E94"/>
    <mergeCell ref="D95:E95"/>
    <mergeCell ref="D103:E103"/>
    <mergeCell ref="D65:E65"/>
    <mergeCell ref="D82:E82"/>
    <mergeCell ref="D72:E72"/>
    <mergeCell ref="D92:E92"/>
    <mergeCell ref="D93:E93"/>
    <mergeCell ref="D86:E86"/>
    <mergeCell ref="D76:E76"/>
    <mergeCell ref="D78:E78"/>
    <mergeCell ref="D84:E84"/>
    <mergeCell ref="D81:E81"/>
    <mergeCell ref="M7:M8"/>
    <mergeCell ref="A2:B2"/>
    <mergeCell ref="C2:M2"/>
    <mergeCell ref="D117:E117"/>
    <mergeCell ref="C113:E113"/>
    <mergeCell ref="B107:E107"/>
    <mergeCell ref="D112:E112"/>
    <mergeCell ref="D109:E109"/>
    <mergeCell ref="D111:E111"/>
    <mergeCell ref="D74:E74"/>
    <mergeCell ref="D195:E195"/>
    <mergeCell ref="D203:E203"/>
    <mergeCell ref="D202:E202"/>
    <mergeCell ref="A1:M1"/>
    <mergeCell ref="F7:F8"/>
    <mergeCell ref="G7:G8"/>
    <mergeCell ref="B18:E18"/>
    <mergeCell ref="B13:E13"/>
    <mergeCell ref="B17:E17"/>
    <mergeCell ref="B14:E14"/>
    <mergeCell ref="C229:E229"/>
    <mergeCell ref="D187:E187"/>
    <mergeCell ref="D188:E188"/>
    <mergeCell ref="D184:E184"/>
    <mergeCell ref="D185:E185"/>
    <mergeCell ref="C204:E204"/>
    <mergeCell ref="D199:E199"/>
    <mergeCell ref="D194:E194"/>
    <mergeCell ref="C197:E197"/>
    <mergeCell ref="D196:E196"/>
    <mergeCell ref="D198:E198"/>
    <mergeCell ref="D205:E205"/>
    <mergeCell ref="D200:E200"/>
    <mergeCell ref="C172:E172"/>
    <mergeCell ref="D167:E167"/>
    <mergeCell ref="B268:E268"/>
    <mergeCell ref="D239:E239"/>
    <mergeCell ref="D237:E237"/>
    <mergeCell ref="C234:E234"/>
    <mergeCell ref="B228:E228"/>
    <mergeCell ref="D292:E292"/>
    <mergeCell ref="C302:E302"/>
    <mergeCell ref="B300:E300"/>
    <mergeCell ref="C169:E169"/>
    <mergeCell ref="C288:E288"/>
    <mergeCell ref="B286:E286"/>
    <mergeCell ref="B287:E287"/>
    <mergeCell ref="D262:E262"/>
    <mergeCell ref="D263:E263"/>
    <mergeCell ref="C256:E256"/>
    <mergeCell ref="B260:E260"/>
    <mergeCell ref="C261:E261"/>
    <mergeCell ref="C253:E253"/>
    <mergeCell ref="C312:E312"/>
    <mergeCell ref="B310:E310"/>
    <mergeCell ref="D304:E304"/>
    <mergeCell ref="D255:E255"/>
    <mergeCell ref="D291:E291"/>
    <mergeCell ref="B301:E301"/>
    <mergeCell ref="D303:E303"/>
    <mergeCell ref="D240:E240"/>
    <mergeCell ref="D242:E242"/>
    <mergeCell ref="D230:E230"/>
    <mergeCell ref="D280:E280"/>
    <mergeCell ref="D289:E289"/>
    <mergeCell ref="D236:E236"/>
    <mergeCell ref="D274:E274"/>
    <mergeCell ref="D244:E244"/>
    <mergeCell ref="D265:E265"/>
    <mergeCell ref="D257:E257"/>
    <mergeCell ref="D266:E266"/>
    <mergeCell ref="D247:E247"/>
    <mergeCell ref="D258:E258"/>
    <mergeCell ref="D231:E231"/>
    <mergeCell ref="D271:E271"/>
    <mergeCell ref="D206:E206"/>
    <mergeCell ref="D232:E232"/>
    <mergeCell ref="D254:E254"/>
    <mergeCell ref="D248:E248"/>
    <mergeCell ref="D235:E235"/>
    <mergeCell ref="D290:E290"/>
    <mergeCell ref="D273:E273"/>
    <mergeCell ref="D233:E233"/>
    <mergeCell ref="D241:E241"/>
    <mergeCell ref="C264:E264"/>
    <mergeCell ref="C238:E238"/>
    <mergeCell ref="D245:E245"/>
    <mergeCell ref="B277:E277"/>
    <mergeCell ref="B276:E276"/>
    <mergeCell ref="D270:E270"/>
    <mergeCell ref="D146:E146"/>
    <mergeCell ref="D148:E148"/>
    <mergeCell ref="D156:E156"/>
    <mergeCell ref="D160:E160"/>
    <mergeCell ref="D279:E279"/>
    <mergeCell ref="C278:E278"/>
    <mergeCell ref="C243:E243"/>
    <mergeCell ref="D201:E201"/>
    <mergeCell ref="B227:E227"/>
    <mergeCell ref="C269:E269"/>
    <mergeCell ref="D128:E128"/>
    <mergeCell ref="C120:E120"/>
    <mergeCell ref="D122:E122"/>
    <mergeCell ref="D124:E124"/>
    <mergeCell ref="C159:E159"/>
    <mergeCell ref="D165:E165"/>
    <mergeCell ref="D140:E140"/>
    <mergeCell ref="D152:E152"/>
    <mergeCell ref="D150:E150"/>
    <mergeCell ref="D151:E151"/>
    <mergeCell ref="D130:E130"/>
    <mergeCell ref="D126:E126"/>
    <mergeCell ref="D125:E125"/>
    <mergeCell ref="D43:E43"/>
    <mergeCell ref="C45:E45"/>
    <mergeCell ref="D53:E53"/>
    <mergeCell ref="C50:E50"/>
    <mergeCell ref="D46:E46"/>
    <mergeCell ref="D48:E48"/>
    <mergeCell ref="D51:E51"/>
    <mergeCell ref="D47:E47"/>
    <mergeCell ref="D49:E49"/>
    <mergeCell ref="D63:E63"/>
    <mergeCell ref="D54:E54"/>
    <mergeCell ref="C62:E62"/>
    <mergeCell ref="D55:E55"/>
    <mergeCell ref="D70:E70"/>
    <mergeCell ref="D68:E68"/>
    <mergeCell ref="D67:E67"/>
    <mergeCell ref="D44:E44"/>
    <mergeCell ref="D61:E61"/>
    <mergeCell ref="C59:E59"/>
    <mergeCell ref="D56:E56"/>
    <mergeCell ref="D52:E52"/>
    <mergeCell ref="D60:E60"/>
    <mergeCell ref="D64:E64"/>
    <mergeCell ref="M33:M34"/>
    <mergeCell ref="B33:E34"/>
    <mergeCell ref="B35:E35"/>
    <mergeCell ref="A32:C32"/>
    <mergeCell ref="D32:H32"/>
    <mergeCell ref="J32:M32"/>
    <mergeCell ref="L7:L8"/>
    <mergeCell ref="A3:C3"/>
    <mergeCell ref="A4:C4"/>
    <mergeCell ref="D3:H3"/>
    <mergeCell ref="J3:M3"/>
    <mergeCell ref="D4:H4"/>
    <mergeCell ref="I4:J4"/>
    <mergeCell ref="K4:M4"/>
    <mergeCell ref="K6:M6"/>
    <mergeCell ref="D6:H6"/>
    <mergeCell ref="A30:M30"/>
    <mergeCell ref="B20:E20"/>
    <mergeCell ref="B21:E21"/>
    <mergeCell ref="L33:L34"/>
    <mergeCell ref="G33:G34"/>
    <mergeCell ref="J33:K33"/>
    <mergeCell ref="H33:I33"/>
    <mergeCell ref="B28:E28"/>
    <mergeCell ref="C31:M31"/>
    <mergeCell ref="F33:F34"/>
    <mergeCell ref="A6:C6"/>
    <mergeCell ref="A7:A8"/>
    <mergeCell ref="B10:E10"/>
    <mergeCell ref="B9:E9"/>
    <mergeCell ref="B7:E8"/>
    <mergeCell ref="H7:I7"/>
    <mergeCell ref="I6:J6"/>
    <mergeCell ref="J7:K7"/>
    <mergeCell ref="A31:B31"/>
    <mergeCell ref="A33:A34"/>
    <mergeCell ref="D41:E41"/>
    <mergeCell ref="D42:E42"/>
    <mergeCell ref="B37:E37"/>
    <mergeCell ref="D39:E39"/>
    <mergeCell ref="B36:E36"/>
    <mergeCell ref="C38:E38"/>
    <mergeCell ref="A29:H29"/>
    <mergeCell ref="B27:E27"/>
    <mergeCell ref="B11:E11"/>
    <mergeCell ref="B15:E15"/>
    <mergeCell ref="B12:E12"/>
    <mergeCell ref="B19:E19"/>
    <mergeCell ref="B16:E16"/>
    <mergeCell ref="B25:E25"/>
    <mergeCell ref="B26:E26"/>
    <mergeCell ref="B24:E24"/>
    <mergeCell ref="B320:E320"/>
    <mergeCell ref="B251:E251"/>
    <mergeCell ref="B259:E259"/>
    <mergeCell ref="B267:E267"/>
    <mergeCell ref="B275:E275"/>
    <mergeCell ref="D314:E314"/>
    <mergeCell ref="D313:E313"/>
    <mergeCell ref="B252:E252"/>
    <mergeCell ref="C272:E272"/>
    <mergeCell ref="B299:E299"/>
    <mergeCell ref="B311:E311"/>
    <mergeCell ref="D157:E157"/>
    <mergeCell ref="B179:E179"/>
    <mergeCell ref="D174:E174"/>
    <mergeCell ref="D175:E175"/>
    <mergeCell ref="D170:E170"/>
    <mergeCell ref="D161:E161"/>
    <mergeCell ref="D176:E176"/>
    <mergeCell ref="D166:E166"/>
    <mergeCell ref="D164:E164"/>
    <mergeCell ref="D96:E96"/>
    <mergeCell ref="D98:E98"/>
    <mergeCell ref="D99:E99"/>
    <mergeCell ref="D97:E97"/>
    <mergeCell ref="D100:E100"/>
    <mergeCell ref="D101:E101"/>
    <mergeCell ref="D102:E102"/>
    <mergeCell ref="C155:E155"/>
    <mergeCell ref="D132:E132"/>
    <mergeCell ref="D134:E134"/>
    <mergeCell ref="D133:E133"/>
    <mergeCell ref="D137:E137"/>
    <mergeCell ref="D145:E145"/>
    <mergeCell ref="D142:E142"/>
    <mergeCell ref="D144:E144"/>
    <mergeCell ref="C143:E143"/>
    <mergeCell ref="D149:E149"/>
    <mergeCell ref="D154:E154"/>
    <mergeCell ref="D114:E114"/>
    <mergeCell ref="D116:E116"/>
    <mergeCell ref="C141:E141"/>
    <mergeCell ref="D136:E136"/>
    <mergeCell ref="C131:E131"/>
    <mergeCell ref="D135:E135"/>
    <mergeCell ref="D118:E118"/>
    <mergeCell ref="D127:E127"/>
    <mergeCell ref="C147:E147"/>
    <mergeCell ref="A5:C5"/>
    <mergeCell ref="D5:H5"/>
    <mergeCell ref="D91:E91"/>
    <mergeCell ref="D79:E79"/>
    <mergeCell ref="D85:E85"/>
    <mergeCell ref="D88:E88"/>
    <mergeCell ref="D89:E89"/>
    <mergeCell ref="D90:E90"/>
    <mergeCell ref="C83:E83"/>
    <mergeCell ref="I5:J5"/>
    <mergeCell ref="D87:E87"/>
    <mergeCell ref="D66:E66"/>
    <mergeCell ref="C71:E71"/>
    <mergeCell ref="D75:E75"/>
    <mergeCell ref="D77:E77"/>
    <mergeCell ref="D69:E69"/>
    <mergeCell ref="D73:E73"/>
    <mergeCell ref="B22:E22"/>
    <mergeCell ref="B23:E23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headerFooter alignWithMargins="0">
    <oddHeader>&amp;R&amp;"TH SarabunPSK,ธรรมดา"&amp;12&amp;F&amp;14
แบบ &amp;A</oddHeader>
  </headerFooter>
  <ignoredErrors>
    <ignoredError sqref="I83:L8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Q69"/>
  <sheetViews>
    <sheetView view="pageLayout" workbookViewId="0" topLeftCell="A1">
      <selection activeCell="H9" sqref="H9"/>
    </sheetView>
  </sheetViews>
  <sheetFormatPr defaultColWidth="9.140625" defaultRowHeight="12.75"/>
  <cols>
    <col min="1" max="1" width="6.57421875" style="4" customWidth="1"/>
    <col min="2" max="2" width="5.28125" style="4" customWidth="1"/>
    <col min="3" max="3" width="2.28125" style="3" customWidth="1"/>
    <col min="4" max="4" width="6.8515625" style="3" customWidth="1"/>
    <col min="5" max="5" width="33.28125" style="3" customWidth="1"/>
    <col min="6" max="6" width="9.57421875" style="5" customWidth="1"/>
    <col min="7" max="7" width="6.8515625" style="3" customWidth="1"/>
    <col min="8" max="9" width="11.7109375" style="7" customWidth="1"/>
    <col min="10" max="10" width="11.7109375" style="8" customWidth="1"/>
    <col min="11" max="11" width="11.7109375" style="7" customWidth="1"/>
    <col min="12" max="12" width="13.140625" style="7" customWidth="1"/>
    <col min="13" max="13" width="8.57421875" style="3" bestFit="1" customWidth="1"/>
    <col min="14" max="16384" width="9.140625" style="3" customWidth="1"/>
  </cols>
  <sheetData>
    <row r="1" spans="1:17" ht="23.25">
      <c r="A1" s="423" t="s">
        <v>207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170"/>
      <c r="O1" s="170"/>
      <c r="P1" s="170"/>
      <c r="Q1" s="170"/>
    </row>
    <row r="2" spans="1:17" ht="18.75" customHeight="1">
      <c r="A2" s="388" t="s">
        <v>263</v>
      </c>
      <c r="B2" s="388"/>
      <c r="C2" s="428" t="str">
        <f>'ปร.4(ก)'!C2</f>
        <v>แบบโรงอาหารขนาดกลาง 500 ที่นั่ง</v>
      </c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170"/>
      <c r="O2" s="170"/>
      <c r="P2" s="170"/>
      <c r="Q2" s="170"/>
    </row>
    <row r="3" spans="1:17" ht="18.75" customHeight="1">
      <c r="A3" s="388" t="s">
        <v>1</v>
      </c>
      <c r="B3" s="388"/>
      <c r="C3" s="388"/>
      <c r="D3" s="428" t="str">
        <f>'ปร.4(ก)'!D3</f>
        <v>โรงเรียนหนองนาคำวิทยาคม</v>
      </c>
      <c r="E3" s="428"/>
      <c r="F3" s="428"/>
      <c r="G3" s="428"/>
      <c r="H3" s="428"/>
      <c r="I3" s="197" t="s">
        <v>11</v>
      </c>
      <c r="J3" s="428" t="str">
        <f>'ปร.4(ก)'!J3</f>
        <v>ขอนแก่น</v>
      </c>
      <c r="K3" s="428"/>
      <c r="L3" s="428"/>
      <c r="M3" s="428"/>
      <c r="N3" s="170"/>
      <c r="O3" s="170"/>
      <c r="P3" s="170"/>
      <c r="Q3" s="170"/>
    </row>
    <row r="4" spans="1:17" ht="18.75" customHeight="1">
      <c r="A4" s="388"/>
      <c r="B4" s="388"/>
      <c r="C4" s="388"/>
      <c r="D4" s="389"/>
      <c r="E4" s="389"/>
      <c r="F4" s="389"/>
      <c r="G4" s="389"/>
      <c r="H4" s="389"/>
      <c r="I4" s="373"/>
      <c r="J4" s="373"/>
      <c r="K4" s="432"/>
      <c r="L4" s="432"/>
      <c r="M4" s="432"/>
      <c r="N4" s="170"/>
      <c r="O4" s="170"/>
      <c r="P4" s="170"/>
      <c r="Q4" s="170"/>
    </row>
    <row r="5" spans="1:17" ht="18.75" customHeight="1" thickBot="1">
      <c r="A5" s="388"/>
      <c r="B5" s="388"/>
      <c r="C5" s="388"/>
      <c r="D5" s="389"/>
      <c r="E5" s="389"/>
      <c r="F5" s="389"/>
      <c r="G5" s="389"/>
      <c r="H5" s="389"/>
      <c r="I5" s="373"/>
      <c r="J5" s="373"/>
      <c r="K5" s="432"/>
      <c r="L5" s="432"/>
      <c r="M5" s="432"/>
      <c r="N5" s="170"/>
      <c r="O5" s="170"/>
      <c r="P5" s="170"/>
      <c r="Q5" s="170"/>
    </row>
    <row r="6" spans="1:17" ht="18.75" customHeight="1" thickTop="1">
      <c r="A6" s="412" t="s">
        <v>4</v>
      </c>
      <c r="B6" s="417" t="s">
        <v>5</v>
      </c>
      <c r="C6" s="418"/>
      <c r="D6" s="418"/>
      <c r="E6" s="418"/>
      <c r="F6" s="429" t="s">
        <v>15</v>
      </c>
      <c r="G6" s="426" t="s">
        <v>23</v>
      </c>
      <c r="H6" s="421" t="s">
        <v>175</v>
      </c>
      <c r="I6" s="422"/>
      <c r="J6" s="421" t="s">
        <v>56</v>
      </c>
      <c r="K6" s="422"/>
      <c r="L6" s="424" t="s">
        <v>58</v>
      </c>
      <c r="M6" s="412" t="s">
        <v>6</v>
      </c>
      <c r="N6" s="170"/>
      <c r="O6" s="170"/>
      <c r="P6" s="170"/>
      <c r="Q6" s="170"/>
    </row>
    <row r="7" spans="1:17" ht="18.75" customHeight="1" thickBot="1">
      <c r="A7" s="413"/>
      <c r="B7" s="419"/>
      <c r="C7" s="420"/>
      <c r="D7" s="420"/>
      <c r="E7" s="420"/>
      <c r="F7" s="430"/>
      <c r="G7" s="427"/>
      <c r="H7" s="274" t="s">
        <v>188</v>
      </c>
      <c r="I7" s="274" t="s">
        <v>57</v>
      </c>
      <c r="J7" s="274" t="s">
        <v>188</v>
      </c>
      <c r="K7" s="274" t="s">
        <v>57</v>
      </c>
      <c r="L7" s="425"/>
      <c r="M7" s="413"/>
      <c r="N7" s="170"/>
      <c r="O7" s="170"/>
      <c r="P7" s="170"/>
      <c r="Q7" s="170"/>
    </row>
    <row r="8" spans="1:17" ht="18.75" customHeight="1" thickTop="1">
      <c r="A8" s="200"/>
      <c r="B8" s="442" t="s">
        <v>200</v>
      </c>
      <c r="C8" s="443"/>
      <c r="D8" s="443"/>
      <c r="E8" s="444"/>
      <c r="F8" s="201"/>
      <c r="G8" s="202"/>
      <c r="H8" s="275"/>
      <c r="I8" s="275"/>
      <c r="J8" s="276"/>
      <c r="K8" s="275"/>
      <c r="L8" s="203"/>
      <c r="M8" s="202"/>
      <c r="N8" s="170"/>
      <c r="O8" s="170"/>
      <c r="P8" s="170"/>
      <c r="Q8" s="170"/>
    </row>
    <row r="9" spans="1:17" ht="18.75" customHeight="1">
      <c r="A9" s="204"/>
      <c r="B9" s="385" t="s">
        <v>226</v>
      </c>
      <c r="C9" s="386"/>
      <c r="D9" s="386"/>
      <c r="E9" s="387"/>
      <c r="F9" s="208"/>
      <c r="G9" s="209"/>
      <c r="H9" s="211"/>
      <c r="I9" s="211"/>
      <c r="J9" s="211"/>
      <c r="K9" s="211"/>
      <c r="L9" s="211"/>
      <c r="M9" s="209"/>
      <c r="N9" s="170"/>
      <c r="O9" s="170"/>
      <c r="P9" s="170"/>
      <c r="Q9" s="170"/>
    </row>
    <row r="10" spans="1:17" ht="18.75" customHeight="1">
      <c r="A10" s="204"/>
      <c r="B10" s="205">
        <v>1</v>
      </c>
      <c r="C10" s="407" t="s">
        <v>227</v>
      </c>
      <c r="D10" s="407"/>
      <c r="E10" s="408"/>
      <c r="F10" s="208"/>
      <c r="G10" s="209" t="s">
        <v>51</v>
      </c>
      <c r="H10" s="210"/>
      <c r="I10" s="277">
        <f>I40</f>
        <v>0</v>
      </c>
      <c r="J10" s="277"/>
      <c r="K10" s="277">
        <f>K40</f>
        <v>0</v>
      </c>
      <c r="L10" s="277">
        <f>L40</f>
        <v>0</v>
      </c>
      <c r="M10" s="278"/>
      <c r="N10" s="170"/>
      <c r="O10" s="170"/>
      <c r="P10" s="170"/>
      <c r="Q10" s="170"/>
    </row>
    <row r="11" spans="1:17" ht="18.75" customHeight="1">
      <c r="A11" s="204"/>
      <c r="B11" s="205">
        <v>2</v>
      </c>
      <c r="C11" s="407" t="s">
        <v>228</v>
      </c>
      <c r="D11" s="407"/>
      <c r="E11" s="408"/>
      <c r="F11" s="208"/>
      <c r="G11" s="209" t="s">
        <v>51</v>
      </c>
      <c r="H11" s="211"/>
      <c r="I11" s="211">
        <f>I42</f>
        <v>0</v>
      </c>
      <c r="J11" s="211"/>
      <c r="K11" s="211">
        <f>K42</f>
        <v>0</v>
      </c>
      <c r="L11" s="211">
        <f>L42</f>
        <v>0</v>
      </c>
      <c r="M11" s="209"/>
      <c r="N11" s="170"/>
      <c r="O11" s="170"/>
      <c r="P11" s="170"/>
      <c r="Q11" s="170"/>
    </row>
    <row r="12" spans="1:17" ht="18.75" customHeight="1">
      <c r="A12" s="204"/>
      <c r="B12" s="205">
        <v>3</v>
      </c>
      <c r="C12" s="407" t="s">
        <v>229</v>
      </c>
      <c r="D12" s="407"/>
      <c r="E12" s="408"/>
      <c r="F12" s="208"/>
      <c r="G12" s="209" t="s">
        <v>51</v>
      </c>
      <c r="H12" s="211"/>
      <c r="I12" s="211">
        <f>I44</f>
        <v>0</v>
      </c>
      <c r="J12" s="211"/>
      <c r="K12" s="211">
        <f>K44</f>
        <v>0</v>
      </c>
      <c r="L12" s="211">
        <f>L44</f>
        <v>0</v>
      </c>
      <c r="M12" s="209"/>
      <c r="N12" s="170"/>
      <c r="O12" s="170"/>
      <c r="P12" s="170"/>
      <c r="Q12" s="170"/>
    </row>
    <row r="13" spans="1:17" ht="18.75" customHeight="1">
      <c r="A13" s="204"/>
      <c r="B13" s="205">
        <v>4</v>
      </c>
      <c r="C13" s="407" t="s">
        <v>230</v>
      </c>
      <c r="D13" s="407"/>
      <c r="E13" s="408"/>
      <c r="F13" s="208"/>
      <c r="G13" s="209" t="s">
        <v>51</v>
      </c>
      <c r="H13" s="211"/>
      <c r="I13" s="211">
        <f>I46</f>
        <v>0</v>
      </c>
      <c r="J13" s="211"/>
      <c r="K13" s="211">
        <f>K46</f>
        <v>0</v>
      </c>
      <c r="L13" s="211">
        <f>L46</f>
        <v>0</v>
      </c>
      <c r="M13" s="209"/>
      <c r="N13" s="170"/>
      <c r="O13" s="170"/>
      <c r="P13" s="170"/>
      <c r="Q13" s="170"/>
    </row>
    <row r="14" spans="1:17" ht="18.75" customHeight="1">
      <c r="A14" s="204"/>
      <c r="B14" s="205">
        <v>5</v>
      </c>
      <c r="C14" s="407" t="s">
        <v>231</v>
      </c>
      <c r="D14" s="407"/>
      <c r="E14" s="408"/>
      <c r="F14" s="208"/>
      <c r="G14" s="209" t="s">
        <v>51</v>
      </c>
      <c r="H14" s="211"/>
      <c r="I14" s="211">
        <f>I48</f>
        <v>0</v>
      </c>
      <c r="J14" s="211"/>
      <c r="K14" s="211">
        <f>K48</f>
        <v>0</v>
      </c>
      <c r="L14" s="211">
        <f>L48</f>
        <v>0</v>
      </c>
      <c r="M14" s="209"/>
      <c r="N14" s="170"/>
      <c r="O14" s="170"/>
      <c r="P14" s="170"/>
      <c r="Q14" s="170"/>
    </row>
    <row r="15" spans="1:17" ht="18.75" customHeight="1">
      <c r="A15" s="204"/>
      <c r="B15" s="205">
        <v>6</v>
      </c>
      <c r="C15" s="407" t="s">
        <v>232</v>
      </c>
      <c r="D15" s="407"/>
      <c r="E15" s="408"/>
      <c r="F15" s="208"/>
      <c r="G15" s="209" t="s">
        <v>51</v>
      </c>
      <c r="H15" s="211"/>
      <c r="I15" s="211">
        <f>I50</f>
        <v>0</v>
      </c>
      <c r="J15" s="211"/>
      <c r="K15" s="211">
        <f>K50</f>
        <v>0</v>
      </c>
      <c r="L15" s="211">
        <f>L50</f>
        <v>0</v>
      </c>
      <c r="M15" s="209"/>
      <c r="N15" s="170"/>
      <c r="O15" s="170"/>
      <c r="P15" s="170"/>
      <c r="Q15" s="170"/>
    </row>
    <row r="16" spans="1:17" ht="18.75" customHeight="1">
      <c r="A16" s="204"/>
      <c r="B16" s="205"/>
      <c r="C16" s="407"/>
      <c r="D16" s="407"/>
      <c r="E16" s="408"/>
      <c r="F16" s="208"/>
      <c r="G16" s="209"/>
      <c r="H16" s="211"/>
      <c r="I16" s="211"/>
      <c r="J16" s="211"/>
      <c r="K16" s="211"/>
      <c r="L16" s="211"/>
      <c r="M16" s="209"/>
      <c r="N16" s="170"/>
      <c r="O16" s="170"/>
      <c r="P16" s="170"/>
      <c r="Q16" s="170"/>
    </row>
    <row r="17" spans="1:17" ht="18.75" customHeight="1">
      <c r="A17" s="204"/>
      <c r="B17" s="205"/>
      <c r="C17" s="407"/>
      <c r="D17" s="407"/>
      <c r="E17" s="408"/>
      <c r="F17" s="208"/>
      <c r="G17" s="209"/>
      <c r="H17" s="211"/>
      <c r="I17" s="211"/>
      <c r="J17" s="211"/>
      <c r="K17" s="211"/>
      <c r="L17" s="211"/>
      <c r="M17" s="209"/>
      <c r="N17" s="170"/>
      <c r="O17" s="170"/>
      <c r="P17" s="170"/>
      <c r="Q17" s="170"/>
    </row>
    <row r="18" spans="1:17" ht="18.75" customHeight="1">
      <c r="A18" s="204"/>
      <c r="B18" s="205"/>
      <c r="C18" s="407"/>
      <c r="D18" s="407"/>
      <c r="E18" s="408"/>
      <c r="F18" s="208"/>
      <c r="G18" s="209"/>
      <c r="H18" s="211"/>
      <c r="I18" s="211"/>
      <c r="J18" s="211"/>
      <c r="K18" s="211"/>
      <c r="L18" s="211"/>
      <c r="M18" s="209"/>
      <c r="N18" s="170"/>
      <c r="O18" s="170"/>
      <c r="P18" s="170"/>
      <c r="Q18" s="170"/>
    </row>
    <row r="19" spans="1:17" ht="18.75" customHeight="1">
      <c r="A19" s="204"/>
      <c r="B19" s="205"/>
      <c r="C19" s="407"/>
      <c r="D19" s="407"/>
      <c r="E19" s="408"/>
      <c r="F19" s="208"/>
      <c r="G19" s="209"/>
      <c r="H19" s="211"/>
      <c r="I19" s="211"/>
      <c r="J19" s="211"/>
      <c r="K19" s="211"/>
      <c r="L19" s="211"/>
      <c r="M19" s="209"/>
      <c r="N19" s="170"/>
      <c r="O19" s="170"/>
      <c r="P19" s="170"/>
      <c r="Q19" s="170"/>
    </row>
    <row r="20" spans="1:17" ht="18.75" customHeight="1">
      <c r="A20" s="204"/>
      <c r="B20" s="205"/>
      <c r="C20" s="407"/>
      <c r="D20" s="407"/>
      <c r="E20" s="408"/>
      <c r="F20" s="208"/>
      <c r="G20" s="209"/>
      <c r="H20" s="211"/>
      <c r="I20" s="211"/>
      <c r="J20" s="211"/>
      <c r="K20" s="211"/>
      <c r="L20" s="211"/>
      <c r="M20" s="209"/>
      <c r="N20" s="170"/>
      <c r="O20" s="170"/>
      <c r="P20" s="170"/>
      <c r="Q20" s="170"/>
    </row>
    <row r="21" spans="1:17" ht="18.75" customHeight="1">
      <c r="A21" s="204"/>
      <c r="B21" s="205"/>
      <c r="C21" s="407"/>
      <c r="D21" s="407"/>
      <c r="E21" s="408"/>
      <c r="F21" s="208"/>
      <c r="G21" s="209"/>
      <c r="H21" s="211"/>
      <c r="I21" s="211"/>
      <c r="J21" s="211"/>
      <c r="K21" s="211"/>
      <c r="L21" s="211"/>
      <c r="M21" s="209"/>
      <c r="N21" s="170"/>
      <c r="O21" s="170"/>
      <c r="P21" s="170"/>
      <c r="Q21" s="170"/>
    </row>
    <row r="22" spans="1:17" ht="18.75" customHeight="1">
      <c r="A22" s="204"/>
      <c r="B22" s="205"/>
      <c r="C22" s="407"/>
      <c r="D22" s="407"/>
      <c r="E22" s="408"/>
      <c r="F22" s="208"/>
      <c r="G22" s="209"/>
      <c r="H22" s="211"/>
      <c r="I22" s="211"/>
      <c r="J22" s="211"/>
      <c r="K22" s="211"/>
      <c r="L22" s="211"/>
      <c r="M22" s="209"/>
      <c r="N22" s="170"/>
      <c r="O22" s="170"/>
      <c r="P22" s="170"/>
      <c r="Q22" s="170"/>
    </row>
    <row r="23" spans="1:17" ht="18.75" customHeight="1">
      <c r="A23" s="204"/>
      <c r="B23" s="205"/>
      <c r="C23" s="407"/>
      <c r="D23" s="407"/>
      <c r="E23" s="408"/>
      <c r="F23" s="208"/>
      <c r="G23" s="209"/>
      <c r="H23" s="211"/>
      <c r="I23" s="211"/>
      <c r="J23" s="211"/>
      <c r="K23" s="211"/>
      <c r="L23" s="211"/>
      <c r="M23" s="209"/>
      <c r="N23" s="170"/>
      <c r="O23" s="170"/>
      <c r="P23" s="170"/>
      <c r="Q23" s="170"/>
    </row>
    <row r="24" spans="1:17" ht="18.75" customHeight="1">
      <c r="A24" s="204"/>
      <c r="B24" s="205"/>
      <c r="C24" s="407"/>
      <c r="D24" s="407"/>
      <c r="E24" s="408"/>
      <c r="F24" s="208"/>
      <c r="G24" s="209"/>
      <c r="H24" s="211"/>
      <c r="I24" s="211"/>
      <c r="J24" s="211"/>
      <c r="K24" s="211"/>
      <c r="L24" s="211"/>
      <c r="M24" s="209"/>
      <c r="N24" s="170"/>
      <c r="O24" s="170"/>
      <c r="P24" s="170"/>
      <c r="Q24" s="170"/>
    </row>
    <row r="25" spans="1:17" ht="18.75" customHeight="1">
      <c r="A25" s="204"/>
      <c r="B25" s="205"/>
      <c r="C25" s="407"/>
      <c r="D25" s="407"/>
      <c r="E25" s="408"/>
      <c r="F25" s="208"/>
      <c r="G25" s="209"/>
      <c r="H25" s="211"/>
      <c r="I25" s="211"/>
      <c r="J25" s="211"/>
      <c r="K25" s="211"/>
      <c r="L25" s="211"/>
      <c r="M25" s="209"/>
      <c r="N25" s="170"/>
      <c r="O25" s="170"/>
      <c r="P25" s="170"/>
      <c r="Q25" s="170"/>
    </row>
    <row r="26" spans="1:17" ht="18.75" customHeight="1">
      <c r="A26" s="212"/>
      <c r="B26" s="205"/>
      <c r="C26" s="407"/>
      <c r="D26" s="407"/>
      <c r="E26" s="408"/>
      <c r="F26" s="213"/>
      <c r="G26" s="214"/>
      <c r="H26" s="215"/>
      <c r="I26" s="215"/>
      <c r="J26" s="215"/>
      <c r="K26" s="215"/>
      <c r="L26" s="215"/>
      <c r="M26" s="214"/>
      <c r="N26" s="170"/>
      <c r="O26" s="170"/>
      <c r="P26" s="170"/>
      <c r="Q26" s="170"/>
    </row>
    <row r="27" spans="1:17" ht="18.75" customHeight="1" thickBot="1">
      <c r="A27" s="279"/>
      <c r="B27" s="409"/>
      <c r="C27" s="410"/>
      <c r="D27" s="410"/>
      <c r="E27" s="411"/>
      <c r="F27" s="280"/>
      <c r="G27" s="281"/>
      <c r="H27" s="282"/>
      <c r="I27" s="282"/>
      <c r="J27" s="282"/>
      <c r="K27" s="282"/>
      <c r="L27" s="282"/>
      <c r="M27" s="281"/>
      <c r="N27" s="170"/>
      <c r="O27" s="170"/>
      <c r="P27" s="170"/>
      <c r="Q27" s="170"/>
    </row>
    <row r="28" spans="1:17" ht="18.75" customHeight="1" thickBot="1" thickTop="1">
      <c r="A28" s="403" t="s">
        <v>190</v>
      </c>
      <c r="B28" s="404"/>
      <c r="C28" s="404"/>
      <c r="D28" s="404"/>
      <c r="E28" s="404"/>
      <c r="F28" s="404"/>
      <c r="G28" s="404"/>
      <c r="H28" s="405"/>
      <c r="I28" s="223">
        <f>SUM(I10:I27)</f>
        <v>0</v>
      </c>
      <c r="J28" s="223"/>
      <c r="K28" s="223">
        <f>SUM(K10:K27)</f>
        <v>0</v>
      </c>
      <c r="L28" s="223">
        <f>SUM(L10:L27)</f>
        <v>0</v>
      </c>
      <c r="M28" s="224"/>
      <c r="N28" s="170"/>
      <c r="O28" s="170"/>
      <c r="P28" s="170"/>
      <c r="Q28" s="170"/>
    </row>
    <row r="29" spans="1:17" ht="18.75" customHeight="1" thickTop="1">
      <c r="A29" s="283"/>
      <c r="B29" s="445"/>
      <c r="C29" s="445"/>
      <c r="D29" s="445"/>
      <c r="E29" s="445"/>
      <c r="F29" s="284"/>
      <c r="G29" s="285"/>
      <c r="H29" s="286"/>
      <c r="I29" s="286"/>
      <c r="J29" s="286"/>
      <c r="K29" s="286"/>
      <c r="L29" s="286"/>
      <c r="M29" s="285"/>
      <c r="N29" s="170"/>
      <c r="O29" s="170"/>
      <c r="P29" s="170"/>
      <c r="Q29" s="170"/>
    </row>
    <row r="30" spans="1:17" ht="23.25">
      <c r="A30" s="423" t="s">
        <v>187</v>
      </c>
      <c r="B30" s="423"/>
      <c r="C30" s="423"/>
      <c r="D30" s="423"/>
      <c r="E30" s="423"/>
      <c r="F30" s="423"/>
      <c r="G30" s="423"/>
      <c r="H30" s="423"/>
      <c r="I30" s="423"/>
      <c r="J30" s="423"/>
      <c r="K30" s="423"/>
      <c r="L30" s="423"/>
      <c r="M30" s="423"/>
      <c r="N30" s="170"/>
      <c r="O30" s="170"/>
      <c r="P30" s="170"/>
      <c r="Q30" s="170"/>
    </row>
    <row r="31" spans="1:17" ht="18.75" customHeight="1">
      <c r="A31" s="388" t="s">
        <v>263</v>
      </c>
      <c r="B31" s="388"/>
      <c r="C31" s="428" t="str">
        <f>+C2</f>
        <v>แบบโรงอาหารขนาดกลาง 500 ที่นั่ง</v>
      </c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170"/>
      <c r="O31" s="170"/>
      <c r="P31" s="170"/>
      <c r="Q31" s="170"/>
    </row>
    <row r="32" spans="1:17" ht="18.75" customHeight="1" thickBot="1">
      <c r="A32" s="388" t="s">
        <v>1</v>
      </c>
      <c r="B32" s="388"/>
      <c r="C32" s="388"/>
      <c r="D32" s="428" t="str">
        <f>+D3</f>
        <v>โรงเรียนหนองนาคำวิทยาคม</v>
      </c>
      <c r="E32" s="428"/>
      <c r="F32" s="428"/>
      <c r="G32" s="428"/>
      <c r="H32" s="428"/>
      <c r="I32" s="197" t="s">
        <v>11</v>
      </c>
      <c r="J32" s="433" t="str">
        <f>+J3</f>
        <v>ขอนแก่น</v>
      </c>
      <c r="K32" s="433"/>
      <c r="L32" s="433"/>
      <c r="M32" s="433"/>
      <c r="N32" s="170"/>
      <c r="O32" s="170"/>
      <c r="P32" s="170"/>
      <c r="Q32" s="170"/>
    </row>
    <row r="33" spans="1:17" ht="18.75" customHeight="1" thickTop="1">
      <c r="A33" s="412" t="s">
        <v>4</v>
      </c>
      <c r="B33" s="417" t="s">
        <v>5</v>
      </c>
      <c r="C33" s="418"/>
      <c r="D33" s="418"/>
      <c r="E33" s="418"/>
      <c r="F33" s="429" t="s">
        <v>15</v>
      </c>
      <c r="G33" s="426" t="s">
        <v>23</v>
      </c>
      <c r="H33" s="421" t="s">
        <v>175</v>
      </c>
      <c r="I33" s="422"/>
      <c r="J33" s="421" t="s">
        <v>56</v>
      </c>
      <c r="K33" s="422"/>
      <c r="L33" s="424" t="s">
        <v>58</v>
      </c>
      <c r="M33" s="412" t="s">
        <v>6</v>
      </c>
      <c r="N33" s="170"/>
      <c r="O33" s="170"/>
      <c r="P33" s="170"/>
      <c r="Q33" s="170"/>
    </row>
    <row r="34" spans="1:17" ht="18.75" customHeight="1" thickBot="1">
      <c r="A34" s="413"/>
      <c r="B34" s="419"/>
      <c r="C34" s="420"/>
      <c r="D34" s="420"/>
      <c r="E34" s="420"/>
      <c r="F34" s="430"/>
      <c r="G34" s="427"/>
      <c r="H34" s="274" t="s">
        <v>188</v>
      </c>
      <c r="I34" s="274" t="s">
        <v>57</v>
      </c>
      <c r="J34" s="274" t="s">
        <v>188</v>
      </c>
      <c r="K34" s="274" t="s">
        <v>57</v>
      </c>
      <c r="L34" s="425"/>
      <c r="M34" s="413"/>
      <c r="N34" s="170"/>
      <c r="O34" s="170"/>
      <c r="P34" s="170"/>
      <c r="Q34" s="170"/>
    </row>
    <row r="35" spans="1:17" ht="18.75" customHeight="1" thickTop="1">
      <c r="A35" s="229"/>
      <c r="B35" s="287" t="s">
        <v>192</v>
      </c>
      <c r="C35" s="231"/>
      <c r="D35" s="231"/>
      <c r="E35" s="231"/>
      <c r="F35" s="232"/>
      <c r="G35" s="232"/>
      <c r="H35" s="233"/>
      <c r="I35" s="233"/>
      <c r="J35" s="288"/>
      <c r="K35" s="233"/>
      <c r="L35" s="233"/>
      <c r="M35" s="232"/>
      <c r="N35" s="170"/>
      <c r="O35" s="170"/>
      <c r="P35" s="170"/>
      <c r="Q35" s="170"/>
    </row>
    <row r="36" spans="1:17" ht="18.75" customHeight="1">
      <c r="A36" s="234">
        <v>1</v>
      </c>
      <c r="B36" s="289" t="s">
        <v>227</v>
      </c>
      <c r="C36" s="290"/>
      <c r="D36" s="290"/>
      <c r="E36" s="291"/>
      <c r="F36" s="237"/>
      <c r="G36" s="238"/>
      <c r="H36" s="210"/>
      <c r="I36" s="277"/>
      <c r="J36" s="292"/>
      <c r="K36" s="277"/>
      <c r="L36" s="210"/>
      <c r="M36" s="239"/>
      <c r="N36" s="170"/>
      <c r="O36" s="170"/>
      <c r="P36" s="170"/>
      <c r="Q36" s="170"/>
    </row>
    <row r="37" spans="1:17" ht="18.75" customHeight="1">
      <c r="A37" s="240"/>
      <c r="B37" s="241"/>
      <c r="C37" s="242" t="s">
        <v>7</v>
      </c>
      <c r="D37" s="401" t="s">
        <v>313</v>
      </c>
      <c r="E37" s="402"/>
      <c r="F37" s="245">
        <v>84</v>
      </c>
      <c r="G37" s="249" t="s">
        <v>77</v>
      </c>
      <c r="H37" s="210"/>
      <c r="I37" s="277"/>
      <c r="J37" s="293"/>
      <c r="K37" s="277"/>
      <c r="L37" s="210"/>
      <c r="M37" s="239"/>
      <c r="N37" s="170"/>
      <c r="O37" s="170"/>
      <c r="P37" s="170"/>
      <c r="Q37" s="170"/>
    </row>
    <row r="38" spans="1:17" ht="18.75" customHeight="1">
      <c r="A38" s="240"/>
      <c r="B38" s="241"/>
      <c r="C38" s="242" t="s">
        <v>7</v>
      </c>
      <c r="D38" s="401" t="s">
        <v>314</v>
      </c>
      <c r="E38" s="402"/>
      <c r="F38" s="245">
        <v>168</v>
      </c>
      <c r="G38" s="249" t="s">
        <v>49</v>
      </c>
      <c r="H38" s="210"/>
      <c r="I38" s="277"/>
      <c r="J38" s="293"/>
      <c r="K38" s="277"/>
      <c r="L38" s="210"/>
      <c r="M38" s="239"/>
      <c r="N38" s="170"/>
      <c r="O38" s="170"/>
      <c r="P38" s="170"/>
      <c r="Q38" s="170"/>
    </row>
    <row r="39" spans="1:17" ht="18.75" customHeight="1">
      <c r="A39" s="240"/>
      <c r="B39" s="241"/>
      <c r="C39" s="242" t="s">
        <v>7</v>
      </c>
      <c r="D39" s="401" t="s">
        <v>315</v>
      </c>
      <c r="E39" s="402"/>
      <c r="F39" s="245">
        <v>10</v>
      </c>
      <c r="G39" s="249" t="s">
        <v>49</v>
      </c>
      <c r="H39" s="210"/>
      <c r="I39" s="277"/>
      <c r="J39" s="293"/>
      <c r="K39" s="277"/>
      <c r="L39" s="210"/>
      <c r="M39" s="239"/>
      <c r="N39" s="170"/>
      <c r="O39" s="170"/>
      <c r="P39" s="170"/>
      <c r="Q39" s="170"/>
    </row>
    <row r="40" spans="1:17" s="9" customFormat="1" ht="18.75" customHeight="1">
      <c r="A40" s="294"/>
      <c r="B40" s="287"/>
      <c r="C40" s="231"/>
      <c r="D40" s="231" t="s">
        <v>233</v>
      </c>
      <c r="E40" s="295"/>
      <c r="F40" s="296"/>
      <c r="G40" s="297"/>
      <c r="H40" s="298"/>
      <c r="I40" s="298"/>
      <c r="J40" s="299"/>
      <c r="K40" s="298"/>
      <c r="L40" s="298"/>
      <c r="M40" s="297"/>
      <c r="N40" s="300"/>
      <c r="O40" s="300"/>
      <c r="P40" s="300"/>
      <c r="Q40" s="300"/>
    </row>
    <row r="41" spans="1:17" ht="18.75" customHeight="1">
      <c r="A41" s="234">
        <v>2</v>
      </c>
      <c r="B41" s="289" t="s">
        <v>228</v>
      </c>
      <c r="C41" s="290"/>
      <c r="D41" s="290"/>
      <c r="E41" s="291"/>
      <c r="F41" s="237"/>
      <c r="G41" s="238"/>
      <c r="H41" s="210"/>
      <c r="I41" s="277"/>
      <c r="J41" s="292"/>
      <c r="K41" s="277"/>
      <c r="L41" s="210"/>
      <c r="M41" s="239"/>
      <c r="N41" s="170"/>
      <c r="O41" s="170"/>
      <c r="P41" s="170"/>
      <c r="Q41" s="170"/>
    </row>
    <row r="42" spans="1:17" s="9" customFormat="1" ht="18.75" customHeight="1">
      <c r="A42" s="294"/>
      <c r="B42" s="287"/>
      <c r="C42" s="231"/>
      <c r="D42" s="231" t="s">
        <v>234</v>
      </c>
      <c r="E42" s="295"/>
      <c r="F42" s="296"/>
      <c r="G42" s="297"/>
      <c r="H42" s="298"/>
      <c r="I42" s="298">
        <v>0</v>
      </c>
      <c r="J42" s="299"/>
      <c r="K42" s="298">
        <v>0</v>
      </c>
      <c r="L42" s="298">
        <v>0</v>
      </c>
      <c r="M42" s="297"/>
      <c r="N42" s="300"/>
      <c r="O42" s="300"/>
      <c r="P42" s="300"/>
      <c r="Q42" s="300"/>
    </row>
    <row r="43" spans="1:17" ht="18.75" customHeight="1">
      <c r="A43" s="234">
        <v>3</v>
      </c>
      <c r="B43" s="289" t="s">
        <v>229</v>
      </c>
      <c r="C43" s="290"/>
      <c r="D43" s="290"/>
      <c r="E43" s="291"/>
      <c r="F43" s="237"/>
      <c r="G43" s="238"/>
      <c r="H43" s="210"/>
      <c r="I43" s="277"/>
      <c r="J43" s="292"/>
      <c r="K43" s="277"/>
      <c r="L43" s="210"/>
      <c r="M43" s="239"/>
      <c r="N43" s="170"/>
      <c r="O43" s="170"/>
      <c r="P43" s="170"/>
      <c r="Q43" s="170"/>
    </row>
    <row r="44" spans="1:17" s="9" customFormat="1" ht="18.75" customHeight="1">
      <c r="A44" s="294"/>
      <c r="B44" s="287"/>
      <c r="C44" s="231"/>
      <c r="D44" s="231" t="s">
        <v>235</v>
      </c>
      <c r="E44" s="295"/>
      <c r="F44" s="296"/>
      <c r="G44" s="297"/>
      <c r="H44" s="298"/>
      <c r="I44" s="298">
        <v>0</v>
      </c>
      <c r="J44" s="299"/>
      <c r="K44" s="298">
        <v>0</v>
      </c>
      <c r="L44" s="298">
        <v>0</v>
      </c>
      <c r="M44" s="297"/>
      <c r="N44" s="300"/>
      <c r="O44" s="300"/>
      <c r="P44" s="300"/>
      <c r="Q44" s="300"/>
    </row>
    <row r="45" spans="1:17" ht="18.75" customHeight="1">
      <c r="A45" s="234">
        <v>4</v>
      </c>
      <c r="B45" s="289" t="s">
        <v>230</v>
      </c>
      <c r="C45" s="290"/>
      <c r="D45" s="290"/>
      <c r="E45" s="291"/>
      <c r="F45" s="237"/>
      <c r="G45" s="238"/>
      <c r="H45" s="210"/>
      <c r="I45" s="277"/>
      <c r="J45" s="292"/>
      <c r="K45" s="277"/>
      <c r="L45" s="210"/>
      <c r="M45" s="239"/>
      <c r="N45" s="170"/>
      <c r="O45" s="170"/>
      <c r="P45" s="170"/>
      <c r="Q45" s="170"/>
    </row>
    <row r="46" spans="1:17" s="9" customFormat="1" ht="18.75" customHeight="1">
      <c r="A46" s="294"/>
      <c r="B46" s="287"/>
      <c r="C46" s="231"/>
      <c r="D46" s="231" t="s">
        <v>236</v>
      </c>
      <c r="E46" s="295"/>
      <c r="F46" s="296"/>
      <c r="G46" s="297"/>
      <c r="H46" s="298"/>
      <c r="I46" s="298">
        <v>0</v>
      </c>
      <c r="J46" s="299"/>
      <c r="K46" s="298">
        <v>0</v>
      </c>
      <c r="L46" s="298">
        <v>0</v>
      </c>
      <c r="M46" s="297"/>
      <c r="N46" s="300"/>
      <c r="O46" s="300"/>
      <c r="P46" s="300"/>
      <c r="Q46" s="300"/>
    </row>
    <row r="47" spans="1:17" ht="18.75" customHeight="1">
      <c r="A47" s="234">
        <v>5</v>
      </c>
      <c r="B47" s="289" t="s">
        <v>231</v>
      </c>
      <c r="C47" s="290"/>
      <c r="D47" s="290"/>
      <c r="E47" s="291"/>
      <c r="F47" s="237"/>
      <c r="G47" s="238"/>
      <c r="H47" s="210"/>
      <c r="I47" s="277"/>
      <c r="J47" s="292"/>
      <c r="K47" s="277"/>
      <c r="L47" s="210"/>
      <c r="M47" s="239"/>
      <c r="N47" s="170"/>
      <c r="O47" s="170"/>
      <c r="P47" s="170"/>
      <c r="Q47" s="170"/>
    </row>
    <row r="48" spans="1:17" s="9" customFormat="1" ht="18.75" customHeight="1">
      <c r="A48" s="294"/>
      <c r="B48" s="287"/>
      <c r="C48" s="231"/>
      <c r="D48" s="231" t="s">
        <v>237</v>
      </c>
      <c r="E48" s="295"/>
      <c r="F48" s="296"/>
      <c r="G48" s="297"/>
      <c r="H48" s="298"/>
      <c r="I48" s="298">
        <v>0</v>
      </c>
      <c r="J48" s="299"/>
      <c r="K48" s="298">
        <v>0</v>
      </c>
      <c r="L48" s="298">
        <v>0</v>
      </c>
      <c r="M48" s="297"/>
      <c r="N48" s="300"/>
      <c r="O48" s="300"/>
      <c r="P48" s="300"/>
      <c r="Q48" s="300"/>
    </row>
    <row r="49" spans="1:17" ht="18.75" customHeight="1">
      <c r="A49" s="234">
        <v>6</v>
      </c>
      <c r="B49" s="289" t="s">
        <v>232</v>
      </c>
      <c r="C49" s="290"/>
      <c r="D49" s="290"/>
      <c r="E49" s="291"/>
      <c r="F49" s="237"/>
      <c r="G49" s="238"/>
      <c r="H49" s="210"/>
      <c r="I49" s="277"/>
      <c r="J49" s="292"/>
      <c r="K49" s="277"/>
      <c r="L49" s="210"/>
      <c r="M49" s="239"/>
      <c r="N49" s="170"/>
      <c r="O49" s="170"/>
      <c r="P49" s="170"/>
      <c r="Q49" s="170"/>
    </row>
    <row r="50" spans="1:17" s="9" customFormat="1" ht="18.75" customHeight="1">
      <c r="A50" s="294"/>
      <c r="B50" s="287"/>
      <c r="C50" s="231"/>
      <c r="D50" s="231" t="s">
        <v>238</v>
      </c>
      <c r="E50" s="295"/>
      <c r="F50" s="296"/>
      <c r="G50" s="297"/>
      <c r="H50" s="298"/>
      <c r="I50" s="298">
        <v>0</v>
      </c>
      <c r="J50" s="299"/>
      <c r="K50" s="298">
        <v>0</v>
      </c>
      <c r="L50" s="298">
        <v>0</v>
      </c>
      <c r="M50" s="297"/>
      <c r="N50" s="300"/>
      <c r="O50" s="300"/>
      <c r="P50" s="300"/>
      <c r="Q50" s="300"/>
    </row>
    <row r="51" spans="1:17" ht="18.75" customHeight="1">
      <c r="A51" s="240"/>
      <c r="B51" s="301"/>
      <c r="C51" s="235"/>
      <c r="D51" s="235"/>
      <c r="E51" s="236"/>
      <c r="F51" s="245"/>
      <c r="G51" s="249"/>
      <c r="H51" s="210"/>
      <c r="I51" s="277"/>
      <c r="J51" s="292"/>
      <c r="K51" s="277"/>
      <c r="L51" s="210"/>
      <c r="M51" s="239"/>
      <c r="N51" s="170"/>
      <c r="O51" s="170"/>
      <c r="P51" s="170"/>
      <c r="Q51" s="170"/>
    </row>
    <row r="52" spans="1:17" ht="18.75" customHeight="1">
      <c r="A52" s="240"/>
      <c r="B52" s="301"/>
      <c r="C52" s="235"/>
      <c r="D52" s="235"/>
      <c r="E52" s="236"/>
      <c r="F52" s="245"/>
      <c r="G52" s="249"/>
      <c r="H52" s="210"/>
      <c r="I52" s="277"/>
      <c r="J52" s="292"/>
      <c r="K52" s="277"/>
      <c r="L52" s="210"/>
      <c r="M52" s="239"/>
      <c r="N52" s="170"/>
      <c r="O52" s="170"/>
      <c r="P52" s="170"/>
      <c r="Q52" s="170"/>
    </row>
    <row r="53" spans="1:17" ht="18.75" customHeight="1">
      <c r="A53" s="251"/>
      <c r="B53" s="302"/>
      <c r="C53" s="303"/>
      <c r="D53" s="303"/>
      <c r="E53" s="304"/>
      <c r="F53" s="255"/>
      <c r="G53" s="305"/>
      <c r="H53" s="257"/>
      <c r="I53" s="306"/>
      <c r="J53" s="307"/>
      <c r="K53" s="306"/>
      <c r="L53" s="257"/>
      <c r="M53" s="258"/>
      <c r="N53" s="170"/>
      <c r="O53" s="170"/>
      <c r="P53" s="170"/>
      <c r="Q53" s="170"/>
    </row>
    <row r="54" spans="1:17" ht="18.75" customHeight="1">
      <c r="A54" s="259"/>
      <c r="B54" s="260"/>
      <c r="C54" s="446" t="s">
        <v>190</v>
      </c>
      <c r="D54" s="446"/>
      <c r="E54" s="447"/>
      <c r="F54" s="262"/>
      <c r="G54" s="308"/>
      <c r="H54" s="309"/>
      <c r="I54" s="264">
        <f>SUM(I40+I42+I44+I46+I48+I50)</f>
        <v>0</v>
      </c>
      <c r="J54" s="264"/>
      <c r="K54" s="264">
        <f>SUM(K40+K42+K44+K46+K48+K50)</f>
        <v>0</v>
      </c>
      <c r="L54" s="264">
        <f>SUM(L40+L42+L44+L46+L48+L50)</f>
        <v>0</v>
      </c>
      <c r="M54" s="310"/>
      <c r="N54" s="170"/>
      <c r="O54" s="170"/>
      <c r="P54" s="170"/>
      <c r="Q54" s="170"/>
    </row>
    <row r="55" spans="1:17" ht="21.75">
      <c r="A55" s="181"/>
      <c r="B55" s="181"/>
      <c r="C55" s="170"/>
      <c r="D55" s="170"/>
      <c r="E55" s="170"/>
      <c r="F55" s="183"/>
      <c r="G55" s="170"/>
      <c r="H55" s="266"/>
      <c r="I55" s="266"/>
      <c r="J55" s="311"/>
      <c r="K55" s="266"/>
      <c r="L55" s="266"/>
      <c r="M55" s="170"/>
      <c r="N55" s="170"/>
      <c r="O55" s="170"/>
      <c r="P55" s="170"/>
      <c r="Q55" s="170"/>
    </row>
    <row r="56" spans="1:17" ht="21.75">
      <c r="A56" s="49"/>
      <c r="B56" s="267"/>
      <c r="C56" s="267"/>
      <c r="D56" s="268"/>
      <c r="E56" s="267"/>
      <c r="F56" s="269"/>
      <c r="G56" s="180"/>
      <c r="H56" s="312"/>
      <c r="I56" s="312"/>
      <c r="J56" s="286"/>
      <c r="K56" s="266"/>
      <c r="L56" s="266"/>
      <c r="M56" s="170"/>
      <c r="N56" s="170"/>
      <c r="O56" s="170"/>
      <c r="P56" s="170"/>
      <c r="Q56" s="170"/>
    </row>
    <row r="57" spans="1:17" ht="21.75">
      <c r="A57" s="49"/>
      <c r="B57" s="270"/>
      <c r="C57" s="271"/>
      <c r="D57" s="268"/>
      <c r="E57" s="270"/>
      <c r="F57" s="269"/>
      <c r="G57" s="180"/>
      <c r="H57" s="312"/>
      <c r="I57" s="312"/>
      <c r="J57" s="286"/>
      <c r="K57" s="266"/>
      <c r="L57" s="266"/>
      <c r="M57" s="170"/>
      <c r="N57" s="170"/>
      <c r="O57" s="170"/>
      <c r="P57" s="170"/>
      <c r="Q57" s="170"/>
    </row>
    <row r="58" spans="1:17" ht="21.75">
      <c r="A58" s="49"/>
      <c r="B58" s="272"/>
      <c r="C58" s="273"/>
      <c r="D58" s="268"/>
      <c r="E58" s="273"/>
      <c r="F58" s="269"/>
      <c r="G58" s="180"/>
      <c r="H58" s="312"/>
      <c r="I58" s="312"/>
      <c r="J58" s="286"/>
      <c r="K58" s="266"/>
      <c r="L58" s="266"/>
      <c r="M58" s="170"/>
      <c r="N58" s="170"/>
      <c r="O58" s="170"/>
      <c r="P58" s="170"/>
      <c r="Q58" s="170"/>
    </row>
    <row r="59" spans="1:17" ht="21.75">
      <c r="A59" s="49"/>
      <c r="B59" s="49"/>
      <c r="C59" s="180"/>
      <c r="D59" s="180"/>
      <c r="E59" s="180"/>
      <c r="F59" s="269"/>
      <c r="G59" s="180"/>
      <c r="H59" s="312"/>
      <c r="I59" s="312"/>
      <c r="J59" s="286"/>
      <c r="K59" s="266"/>
      <c r="L59" s="266"/>
      <c r="M59" s="170"/>
      <c r="N59" s="170"/>
      <c r="O59" s="170"/>
      <c r="P59" s="170"/>
      <c r="Q59" s="170"/>
    </row>
    <row r="60" spans="1:17" ht="21.75">
      <c r="A60" s="49"/>
      <c r="B60" s="49"/>
      <c r="C60" s="180"/>
      <c r="D60" s="180"/>
      <c r="E60" s="180"/>
      <c r="F60" s="269"/>
      <c r="G60" s="180"/>
      <c r="H60" s="312"/>
      <c r="I60" s="312"/>
      <c r="J60" s="286"/>
      <c r="K60" s="266"/>
      <c r="L60" s="266"/>
      <c r="M60" s="170"/>
      <c r="N60" s="170"/>
      <c r="O60" s="170"/>
      <c r="P60" s="170"/>
      <c r="Q60" s="170"/>
    </row>
    <row r="61" spans="1:17" ht="21.75">
      <c r="A61" s="181"/>
      <c r="B61" s="181"/>
      <c r="C61" s="170"/>
      <c r="D61" s="170"/>
      <c r="E61" s="170"/>
      <c r="F61" s="183"/>
      <c r="G61" s="170"/>
      <c r="H61" s="266"/>
      <c r="I61" s="266"/>
      <c r="J61" s="311"/>
      <c r="K61" s="266"/>
      <c r="L61" s="266"/>
      <c r="M61" s="170"/>
      <c r="N61" s="170"/>
      <c r="O61" s="170"/>
      <c r="P61" s="170"/>
      <c r="Q61" s="170"/>
    </row>
    <row r="62" spans="1:17" ht="21.75">
      <c r="A62" s="181"/>
      <c r="B62" s="181"/>
      <c r="C62" s="170"/>
      <c r="D62" s="170"/>
      <c r="E62" s="170"/>
      <c r="F62" s="183"/>
      <c r="G62" s="170"/>
      <c r="H62" s="266"/>
      <c r="I62" s="266"/>
      <c r="J62" s="311"/>
      <c r="K62" s="266"/>
      <c r="L62" s="266"/>
      <c r="M62" s="170"/>
      <c r="N62" s="170"/>
      <c r="O62" s="170"/>
      <c r="P62" s="170"/>
      <c r="Q62" s="170"/>
    </row>
    <row r="63" spans="1:17" ht="21.75">
      <c r="A63" s="181"/>
      <c r="B63" s="181"/>
      <c r="C63" s="170"/>
      <c r="D63" s="170"/>
      <c r="E63" s="170"/>
      <c r="F63" s="183"/>
      <c r="G63" s="170"/>
      <c r="H63" s="266"/>
      <c r="I63" s="266"/>
      <c r="J63" s="311"/>
      <c r="K63" s="266"/>
      <c r="L63" s="266"/>
      <c r="M63" s="170"/>
      <c r="N63" s="170"/>
      <c r="O63" s="170"/>
      <c r="P63" s="170"/>
      <c r="Q63" s="170"/>
    </row>
    <row r="64" spans="1:17" ht="21.75">
      <c r="A64" s="181"/>
      <c r="B64" s="181"/>
      <c r="C64" s="170"/>
      <c r="D64" s="170"/>
      <c r="E64" s="170"/>
      <c r="F64" s="183"/>
      <c r="G64" s="170"/>
      <c r="H64" s="266"/>
      <c r="I64" s="266"/>
      <c r="J64" s="311"/>
      <c r="K64" s="266"/>
      <c r="L64" s="266"/>
      <c r="M64" s="170"/>
      <c r="N64" s="170"/>
      <c r="O64" s="170"/>
      <c r="P64" s="170"/>
      <c r="Q64" s="170"/>
    </row>
    <row r="65" spans="1:17" ht="21.75">
      <c r="A65" s="181"/>
      <c r="B65" s="181"/>
      <c r="C65" s="170"/>
      <c r="D65" s="170"/>
      <c r="E65" s="170"/>
      <c r="F65" s="183"/>
      <c r="G65" s="170"/>
      <c r="H65" s="266"/>
      <c r="I65" s="266"/>
      <c r="J65" s="311"/>
      <c r="K65" s="266"/>
      <c r="L65" s="266"/>
      <c r="M65" s="170"/>
      <c r="N65" s="170"/>
      <c r="O65" s="170"/>
      <c r="P65" s="170"/>
      <c r="Q65" s="170"/>
    </row>
    <row r="66" spans="1:17" ht="21.75">
      <c r="A66" s="181"/>
      <c r="B66" s="181"/>
      <c r="C66" s="170"/>
      <c r="D66" s="170"/>
      <c r="E66" s="170"/>
      <c r="F66" s="183"/>
      <c r="G66" s="170"/>
      <c r="H66" s="266"/>
      <c r="I66" s="266"/>
      <c r="J66" s="311"/>
      <c r="K66" s="266"/>
      <c r="L66" s="266"/>
      <c r="M66" s="170"/>
      <c r="N66" s="170"/>
      <c r="O66" s="170"/>
      <c r="P66" s="170"/>
      <c r="Q66" s="170"/>
    </row>
    <row r="67" spans="1:17" ht="21.75">
      <c r="A67" s="181"/>
      <c r="B67" s="181"/>
      <c r="C67" s="170"/>
      <c r="D67" s="170"/>
      <c r="E67" s="170"/>
      <c r="F67" s="183"/>
      <c r="G67" s="170"/>
      <c r="H67" s="266"/>
      <c r="I67" s="266"/>
      <c r="J67" s="311"/>
      <c r="K67" s="266"/>
      <c r="L67" s="266"/>
      <c r="M67" s="170"/>
      <c r="N67" s="170"/>
      <c r="O67" s="170"/>
      <c r="P67" s="170"/>
      <c r="Q67" s="170"/>
    </row>
    <row r="68" spans="1:17" ht="21.75">
      <c r="A68" s="181"/>
      <c r="B68" s="181"/>
      <c r="C68" s="170"/>
      <c r="D68" s="170"/>
      <c r="E68" s="170"/>
      <c r="F68" s="183"/>
      <c r="G68" s="170"/>
      <c r="H68" s="266"/>
      <c r="I68" s="266"/>
      <c r="J68" s="311"/>
      <c r="K68" s="266"/>
      <c r="L68" s="266"/>
      <c r="M68" s="170"/>
      <c r="N68" s="170"/>
      <c r="O68" s="170"/>
      <c r="P68" s="170"/>
      <c r="Q68" s="170"/>
    </row>
    <row r="69" spans="1:17" ht="21.75">
      <c r="A69" s="181"/>
      <c r="B69" s="181"/>
      <c r="C69" s="170"/>
      <c r="D69" s="170"/>
      <c r="E69" s="170"/>
      <c r="F69" s="183"/>
      <c r="G69" s="170"/>
      <c r="H69" s="266"/>
      <c r="I69" s="266"/>
      <c r="J69" s="311"/>
      <c r="K69" s="266"/>
      <c r="L69" s="266"/>
      <c r="M69" s="170"/>
      <c r="N69" s="170"/>
      <c r="O69" s="170"/>
      <c r="P69" s="170"/>
      <c r="Q69" s="170"/>
    </row>
  </sheetData>
  <sheetProtection/>
  <mergeCells count="62">
    <mergeCell ref="C15:E15"/>
    <mergeCell ref="A32:C32"/>
    <mergeCell ref="C31:M31"/>
    <mergeCell ref="A28:H28"/>
    <mergeCell ref="C54:E54"/>
    <mergeCell ref="D39:E39"/>
    <mergeCell ref="B33:E34"/>
    <mergeCell ref="D37:E37"/>
    <mergeCell ref="D38:E38"/>
    <mergeCell ref="C24:E24"/>
    <mergeCell ref="C10:E10"/>
    <mergeCell ref="C11:E11"/>
    <mergeCell ref="C12:E12"/>
    <mergeCell ref="C16:E16"/>
    <mergeCell ref="C14:E14"/>
    <mergeCell ref="J32:M32"/>
    <mergeCell ref="B29:E29"/>
    <mergeCell ref="B27:E27"/>
    <mergeCell ref="A31:B31"/>
    <mergeCell ref="C25:E25"/>
    <mergeCell ref="B9:E9"/>
    <mergeCell ref="L33:L34"/>
    <mergeCell ref="A30:M30"/>
    <mergeCell ref="F33:F34"/>
    <mergeCell ref="G33:G34"/>
    <mergeCell ref="A33:A34"/>
    <mergeCell ref="H33:I33"/>
    <mergeCell ref="J33:K33"/>
    <mergeCell ref="M33:M34"/>
    <mergeCell ref="D32:H32"/>
    <mergeCell ref="H6:I6"/>
    <mergeCell ref="A6:A7"/>
    <mergeCell ref="B6:E7"/>
    <mergeCell ref="F6:F7"/>
    <mergeCell ref="G6:G7"/>
    <mergeCell ref="B8:E8"/>
    <mergeCell ref="A1:M1"/>
    <mergeCell ref="A3:C3"/>
    <mergeCell ref="D3:H3"/>
    <mergeCell ref="J3:M3"/>
    <mergeCell ref="I5:J5"/>
    <mergeCell ref="K5:M5"/>
    <mergeCell ref="L6:L7"/>
    <mergeCell ref="C23:E23"/>
    <mergeCell ref="A2:B2"/>
    <mergeCell ref="C2:M2"/>
    <mergeCell ref="C17:E17"/>
    <mergeCell ref="C18:E18"/>
    <mergeCell ref="I4:J4"/>
    <mergeCell ref="K4:M4"/>
    <mergeCell ref="A5:C5"/>
    <mergeCell ref="M6:M7"/>
    <mergeCell ref="J6:K6"/>
    <mergeCell ref="C13:E13"/>
    <mergeCell ref="D5:H5"/>
    <mergeCell ref="A4:C4"/>
    <mergeCell ref="D4:H4"/>
    <mergeCell ref="C26:E26"/>
    <mergeCell ref="C21:E21"/>
    <mergeCell ref="C22:E22"/>
    <mergeCell ref="C19:E19"/>
    <mergeCell ref="C20:E20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headerFooter alignWithMargins="0">
    <oddHeader>&amp;R&amp;"TH SarabunPSK,ธรรมดา"&amp;12&amp;F&amp;14
แบบ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CC"/>
  </sheetPr>
  <dimension ref="A1:M64"/>
  <sheetViews>
    <sheetView view="pageLayout" workbookViewId="0" topLeftCell="A1">
      <selection activeCell="B88" sqref="B88"/>
    </sheetView>
  </sheetViews>
  <sheetFormatPr defaultColWidth="9.140625" defaultRowHeight="12.75"/>
  <cols>
    <col min="1" max="1" width="6.57421875" style="4" customWidth="1"/>
    <col min="2" max="2" width="5.28125" style="4" customWidth="1"/>
    <col min="3" max="3" width="2.28125" style="3" customWidth="1"/>
    <col min="4" max="4" width="6.8515625" style="3" customWidth="1"/>
    <col min="5" max="5" width="61.00390625" style="3" customWidth="1"/>
    <col min="6" max="6" width="12.421875" style="5" customWidth="1"/>
    <col min="7" max="7" width="9.140625" style="3" customWidth="1"/>
    <col min="8" max="8" width="18.7109375" style="7" customWidth="1"/>
    <col min="9" max="9" width="18.7109375" style="3" customWidth="1"/>
    <col min="10" max="16384" width="9.140625" style="3" customWidth="1"/>
  </cols>
  <sheetData>
    <row r="1" spans="1:13" ht="23.25">
      <c r="A1" s="423" t="s">
        <v>207</v>
      </c>
      <c r="B1" s="423"/>
      <c r="C1" s="423"/>
      <c r="D1" s="423"/>
      <c r="E1" s="423"/>
      <c r="F1" s="423"/>
      <c r="G1" s="423"/>
      <c r="H1" s="423"/>
      <c r="I1" s="423"/>
      <c r="J1" s="170"/>
      <c r="K1" s="170"/>
      <c r="L1" s="170"/>
      <c r="M1" s="170"/>
    </row>
    <row r="2" spans="1:13" ht="18.75" customHeight="1">
      <c r="A2" s="388" t="s">
        <v>263</v>
      </c>
      <c r="B2" s="388"/>
      <c r="C2" s="428" t="str">
        <f>'ปร.4(ก)'!C2</f>
        <v>แบบโรงอาหารขนาดกลาง 500 ที่นั่ง</v>
      </c>
      <c r="D2" s="428"/>
      <c r="E2" s="428"/>
      <c r="F2" s="428"/>
      <c r="G2" s="428"/>
      <c r="H2" s="428"/>
      <c r="I2" s="428"/>
      <c r="J2" s="170"/>
      <c r="K2" s="170"/>
      <c r="L2" s="170"/>
      <c r="M2" s="170"/>
    </row>
    <row r="3" spans="1:13" ht="18.75" customHeight="1">
      <c r="A3" s="388" t="s">
        <v>1</v>
      </c>
      <c r="B3" s="388"/>
      <c r="C3" s="388"/>
      <c r="D3" s="428" t="str">
        <f>'ปร.4(ก)'!D3</f>
        <v>โรงเรียนหนองนาคำวิทยาคม</v>
      </c>
      <c r="E3" s="428"/>
      <c r="F3" s="197" t="s">
        <v>11</v>
      </c>
      <c r="G3" s="428" t="str">
        <f>'ปร.4(ก)'!J3</f>
        <v>ขอนแก่น</v>
      </c>
      <c r="H3" s="428"/>
      <c r="I3" s="428"/>
      <c r="J3" s="170"/>
      <c r="K3" s="170"/>
      <c r="L3" s="170"/>
      <c r="M3" s="170"/>
    </row>
    <row r="4" spans="1:13" ht="18.75" customHeight="1">
      <c r="A4" s="388" t="s">
        <v>368</v>
      </c>
      <c r="B4" s="388"/>
      <c r="C4" s="388"/>
      <c r="D4" s="389">
        <f>'ปร.4(ก)'!D4</f>
        <v>0</v>
      </c>
      <c r="E4" s="389"/>
      <c r="F4" s="373" t="s">
        <v>370</v>
      </c>
      <c r="G4" s="373"/>
      <c r="H4" s="432">
        <f>'ปร.4(ก)'!K4</f>
        <v>0</v>
      </c>
      <c r="I4" s="432"/>
      <c r="J4" s="170"/>
      <c r="K4" s="170"/>
      <c r="L4" s="170"/>
      <c r="M4" s="170"/>
    </row>
    <row r="5" spans="1:13" ht="18.75" customHeight="1" thickBot="1">
      <c r="A5" s="388"/>
      <c r="B5" s="388"/>
      <c r="C5" s="388"/>
      <c r="D5" s="433"/>
      <c r="E5" s="433"/>
      <c r="F5" s="373"/>
      <c r="G5" s="373"/>
      <c r="H5" s="432"/>
      <c r="I5" s="432"/>
      <c r="J5" s="170"/>
      <c r="K5" s="170"/>
      <c r="L5" s="170"/>
      <c r="M5" s="170"/>
    </row>
    <row r="6" spans="1:13" ht="18.75" customHeight="1" thickTop="1">
      <c r="A6" s="412" t="s">
        <v>4</v>
      </c>
      <c r="B6" s="417" t="s">
        <v>5</v>
      </c>
      <c r="C6" s="418"/>
      <c r="D6" s="418"/>
      <c r="E6" s="418"/>
      <c r="F6" s="429" t="s">
        <v>15</v>
      </c>
      <c r="G6" s="426" t="s">
        <v>23</v>
      </c>
      <c r="H6" s="198" t="s">
        <v>209</v>
      </c>
      <c r="I6" s="412" t="s">
        <v>6</v>
      </c>
      <c r="J6" s="170"/>
      <c r="K6" s="170"/>
      <c r="L6" s="170"/>
      <c r="M6" s="170"/>
    </row>
    <row r="7" spans="1:13" ht="18.75" customHeight="1" thickBot="1">
      <c r="A7" s="413"/>
      <c r="B7" s="419"/>
      <c r="C7" s="420"/>
      <c r="D7" s="420"/>
      <c r="E7" s="420"/>
      <c r="F7" s="430"/>
      <c r="G7" s="427"/>
      <c r="H7" s="199" t="s">
        <v>210</v>
      </c>
      <c r="I7" s="413"/>
      <c r="J7" s="170"/>
      <c r="K7" s="170"/>
      <c r="L7" s="170"/>
      <c r="M7" s="170"/>
    </row>
    <row r="8" spans="1:13" ht="18.75" customHeight="1" thickTop="1">
      <c r="A8" s="200"/>
      <c r="B8" s="414" t="s">
        <v>203</v>
      </c>
      <c r="C8" s="415"/>
      <c r="D8" s="415"/>
      <c r="E8" s="416"/>
      <c r="F8" s="201"/>
      <c r="G8" s="202"/>
      <c r="H8" s="203"/>
      <c r="I8" s="202"/>
      <c r="J8" s="170"/>
      <c r="K8" s="170"/>
      <c r="L8" s="170"/>
      <c r="M8" s="170"/>
    </row>
    <row r="9" spans="1:13" ht="18.75" customHeight="1">
      <c r="A9" s="204"/>
      <c r="B9" s="406" t="s">
        <v>141</v>
      </c>
      <c r="C9" s="407"/>
      <c r="D9" s="407"/>
      <c r="E9" s="408"/>
      <c r="F9" s="208"/>
      <c r="G9" s="209" t="s">
        <v>51</v>
      </c>
      <c r="H9" s="210">
        <f>H53</f>
        <v>0</v>
      </c>
      <c r="I9" s="209"/>
      <c r="J9" s="170"/>
      <c r="K9" s="170"/>
      <c r="L9" s="170"/>
      <c r="M9" s="170"/>
    </row>
    <row r="10" spans="1:13" ht="18.75" customHeight="1">
      <c r="A10" s="204"/>
      <c r="B10" s="205"/>
      <c r="C10" s="206"/>
      <c r="D10" s="206"/>
      <c r="E10" s="207"/>
      <c r="F10" s="208"/>
      <c r="G10" s="209"/>
      <c r="H10" s="211"/>
      <c r="I10" s="209"/>
      <c r="J10" s="170"/>
      <c r="K10" s="170"/>
      <c r="L10" s="170"/>
      <c r="M10" s="170"/>
    </row>
    <row r="11" spans="1:13" ht="18.75" customHeight="1">
      <c r="A11" s="204"/>
      <c r="B11" s="205"/>
      <c r="C11" s="206"/>
      <c r="D11" s="206"/>
      <c r="E11" s="207"/>
      <c r="F11" s="208"/>
      <c r="G11" s="209"/>
      <c r="H11" s="211"/>
      <c r="I11" s="209"/>
      <c r="J11" s="170"/>
      <c r="K11" s="170"/>
      <c r="L11" s="170"/>
      <c r="M11" s="170"/>
    </row>
    <row r="12" spans="1:13" ht="18.75" customHeight="1">
      <c r="A12" s="204"/>
      <c r="B12" s="205"/>
      <c r="C12" s="206"/>
      <c r="D12" s="206"/>
      <c r="E12" s="207"/>
      <c r="F12" s="208"/>
      <c r="G12" s="209"/>
      <c r="H12" s="211"/>
      <c r="I12" s="209"/>
      <c r="J12" s="170"/>
      <c r="K12" s="170"/>
      <c r="L12" s="170"/>
      <c r="M12" s="170"/>
    </row>
    <row r="13" spans="1:13" ht="18.75" customHeight="1">
      <c r="A13" s="204"/>
      <c r="B13" s="205"/>
      <c r="C13" s="206"/>
      <c r="D13" s="206"/>
      <c r="E13" s="207"/>
      <c r="F13" s="208"/>
      <c r="G13" s="209"/>
      <c r="H13" s="211"/>
      <c r="I13" s="209"/>
      <c r="J13" s="170"/>
      <c r="K13" s="170"/>
      <c r="L13" s="170"/>
      <c r="M13" s="170"/>
    </row>
    <row r="14" spans="1:13" ht="18.75" customHeight="1">
      <c r="A14" s="204"/>
      <c r="B14" s="205"/>
      <c r="C14" s="206"/>
      <c r="D14" s="206"/>
      <c r="E14" s="207"/>
      <c r="F14" s="208"/>
      <c r="G14" s="209"/>
      <c r="H14" s="211"/>
      <c r="I14" s="209"/>
      <c r="J14" s="170"/>
      <c r="K14" s="170"/>
      <c r="L14" s="170"/>
      <c r="M14" s="170"/>
    </row>
    <row r="15" spans="1:13" ht="18.75" customHeight="1">
      <c r="A15" s="204"/>
      <c r="B15" s="205"/>
      <c r="C15" s="206"/>
      <c r="D15" s="206"/>
      <c r="E15" s="207"/>
      <c r="F15" s="208"/>
      <c r="G15" s="209"/>
      <c r="H15" s="211"/>
      <c r="I15" s="209"/>
      <c r="J15" s="170"/>
      <c r="K15" s="170"/>
      <c r="L15" s="170"/>
      <c r="M15" s="170"/>
    </row>
    <row r="16" spans="1:13" ht="18.75" customHeight="1">
      <c r="A16" s="204"/>
      <c r="B16" s="205"/>
      <c r="C16" s="206"/>
      <c r="D16" s="206"/>
      <c r="E16" s="207"/>
      <c r="F16" s="208"/>
      <c r="G16" s="209"/>
      <c r="H16" s="211"/>
      <c r="I16" s="209"/>
      <c r="J16" s="170"/>
      <c r="K16" s="170"/>
      <c r="L16" s="170"/>
      <c r="M16" s="170"/>
    </row>
    <row r="17" spans="1:13" ht="18.75" customHeight="1">
      <c r="A17" s="204"/>
      <c r="B17" s="205"/>
      <c r="C17" s="206"/>
      <c r="D17" s="206"/>
      <c r="E17" s="207"/>
      <c r="F17" s="208"/>
      <c r="G17" s="209"/>
      <c r="H17" s="211"/>
      <c r="I17" s="209"/>
      <c r="J17" s="170"/>
      <c r="K17" s="170"/>
      <c r="L17" s="170"/>
      <c r="M17" s="170"/>
    </row>
    <row r="18" spans="1:13" ht="18.75" customHeight="1">
      <c r="A18" s="204"/>
      <c r="B18" s="205"/>
      <c r="C18" s="206"/>
      <c r="D18" s="206"/>
      <c r="E18" s="207"/>
      <c r="F18" s="208"/>
      <c r="G18" s="209"/>
      <c r="H18" s="211"/>
      <c r="I18" s="209"/>
      <c r="J18" s="170"/>
      <c r="K18" s="170"/>
      <c r="L18" s="170"/>
      <c r="M18" s="170"/>
    </row>
    <row r="19" spans="1:13" ht="18.75" customHeight="1">
      <c r="A19" s="204"/>
      <c r="B19" s="205"/>
      <c r="C19" s="206"/>
      <c r="D19" s="206"/>
      <c r="E19" s="207"/>
      <c r="F19" s="208"/>
      <c r="G19" s="209"/>
      <c r="H19" s="211"/>
      <c r="I19" s="209"/>
      <c r="J19" s="170"/>
      <c r="K19" s="170"/>
      <c r="L19" s="170"/>
      <c r="M19" s="170"/>
    </row>
    <row r="20" spans="1:13" ht="18.75" customHeight="1">
      <c r="A20" s="204"/>
      <c r="B20" s="205"/>
      <c r="C20" s="206"/>
      <c r="D20" s="206"/>
      <c r="E20" s="207"/>
      <c r="F20" s="208"/>
      <c r="G20" s="209"/>
      <c r="H20" s="211"/>
      <c r="I20" s="209"/>
      <c r="J20" s="170"/>
      <c r="K20" s="170"/>
      <c r="L20" s="170"/>
      <c r="M20" s="170"/>
    </row>
    <row r="21" spans="1:13" ht="18.75" customHeight="1">
      <c r="A21" s="204"/>
      <c r="B21" s="205"/>
      <c r="C21" s="206"/>
      <c r="D21" s="206"/>
      <c r="E21" s="207"/>
      <c r="F21" s="208"/>
      <c r="G21" s="209"/>
      <c r="H21" s="211"/>
      <c r="I21" s="209"/>
      <c r="J21" s="170"/>
      <c r="K21" s="170"/>
      <c r="L21" s="170"/>
      <c r="M21" s="170"/>
    </row>
    <row r="22" spans="1:13" ht="18.75" customHeight="1">
      <c r="A22" s="204"/>
      <c r="B22" s="205"/>
      <c r="C22" s="206"/>
      <c r="D22" s="206"/>
      <c r="E22" s="207"/>
      <c r="F22" s="208"/>
      <c r="G22" s="209"/>
      <c r="H22" s="211"/>
      <c r="I22" s="209"/>
      <c r="J22" s="170"/>
      <c r="K22" s="170"/>
      <c r="L22" s="170"/>
      <c r="M22" s="170"/>
    </row>
    <row r="23" spans="1:13" ht="18.75" customHeight="1">
      <c r="A23" s="204"/>
      <c r="B23" s="205"/>
      <c r="C23" s="206"/>
      <c r="D23" s="206"/>
      <c r="E23" s="207"/>
      <c r="F23" s="208"/>
      <c r="G23" s="209"/>
      <c r="H23" s="211"/>
      <c r="I23" s="209"/>
      <c r="J23" s="170"/>
      <c r="K23" s="170"/>
      <c r="L23" s="170"/>
      <c r="M23" s="170"/>
    </row>
    <row r="24" spans="1:13" ht="18.75" customHeight="1">
      <c r="A24" s="204"/>
      <c r="B24" s="205"/>
      <c r="C24" s="206"/>
      <c r="D24" s="206"/>
      <c r="E24" s="207"/>
      <c r="F24" s="208"/>
      <c r="G24" s="209"/>
      <c r="H24" s="211"/>
      <c r="I24" s="209"/>
      <c r="J24" s="170"/>
      <c r="K24" s="170"/>
      <c r="L24" s="170"/>
      <c r="M24" s="170"/>
    </row>
    <row r="25" spans="1:13" ht="18.75" customHeight="1">
      <c r="A25" s="204"/>
      <c r="B25" s="205"/>
      <c r="C25" s="206"/>
      <c r="D25" s="206"/>
      <c r="E25" s="207"/>
      <c r="F25" s="208"/>
      <c r="G25" s="209"/>
      <c r="H25" s="211"/>
      <c r="I25" s="209"/>
      <c r="J25" s="170"/>
      <c r="K25" s="170"/>
      <c r="L25" s="170"/>
      <c r="M25" s="170"/>
    </row>
    <row r="26" spans="1:13" ht="18.75" customHeight="1">
      <c r="A26" s="212"/>
      <c r="B26" s="205"/>
      <c r="C26" s="206"/>
      <c r="D26" s="206"/>
      <c r="E26" s="207"/>
      <c r="F26" s="213"/>
      <c r="G26" s="214"/>
      <c r="H26" s="215"/>
      <c r="I26" s="214"/>
      <c r="J26" s="170"/>
      <c r="K26" s="170"/>
      <c r="L26" s="170"/>
      <c r="M26" s="170"/>
    </row>
    <row r="27" spans="1:13" ht="18.75" customHeight="1" thickBot="1">
      <c r="A27" s="216"/>
      <c r="B27" s="217"/>
      <c r="C27" s="218"/>
      <c r="D27" s="218"/>
      <c r="E27" s="219"/>
      <c r="F27" s="220"/>
      <c r="G27" s="221"/>
      <c r="H27" s="222"/>
      <c r="I27" s="221"/>
      <c r="J27" s="170"/>
      <c r="K27" s="170"/>
      <c r="L27" s="170"/>
      <c r="M27" s="170"/>
    </row>
    <row r="28" spans="1:13" ht="18.75" customHeight="1" thickBot="1" thickTop="1">
      <c r="A28" s="403" t="s">
        <v>191</v>
      </c>
      <c r="B28" s="404"/>
      <c r="C28" s="404"/>
      <c r="D28" s="404"/>
      <c r="E28" s="404"/>
      <c r="F28" s="404"/>
      <c r="G28" s="405"/>
      <c r="H28" s="223">
        <f>SUM(H9:H27)</f>
        <v>0</v>
      </c>
      <c r="I28" s="224"/>
      <c r="J28" s="170"/>
      <c r="K28" s="170"/>
      <c r="L28" s="170"/>
      <c r="M28" s="170"/>
    </row>
    <row r="29" spans="1:13" ht="18.75" customHeight="1" thickTop="1">
      <c r="A29" s="225"/>
      <c r="B29" s="225"/>
      <c r="C29" s="225"/>
      <c r="D29" s="225"/>
      <c r="E29" s="225"/>
      <c r="F29" s="226"/>
      <c r="G29" s="225"/>
      <c r="H29" s="227"/>
      <c r="I29" s="225"/>
      <c r="J29" s="170"/>
      <c r="K29" s="170"/>
      <c r="L29" s="170"/>
      <c r="M29" s="170"/>
    </row>
    <row r="30" spans="1:13" ht="23.25">
      <c r="A30" s="423" t="s">
        <v>187</v>
      </c>
      <c r="B30" s="423"/>
      <c r="C30" s="423"/>
      <c r="D30" s="423"/>
      <c r="E30" s="423"/>
      <c r="F30" s="423"/>
      <c r="G30" s="423"/>
      <c r="H30" s="423"/>
      <c r="I30" s="423"/>
      <c r="J30" s="170"/>
      <c r="K30" s="170"/>
      <c r="L30" s="170"/>
      <c r="M30" s="170"/>
    </row>
    <row r="31" spans="1:13" ht="18.75" customHeight="1">
      <c r="A31" s="388" t="s">
        <v>263</v>
      </c>
      <c r="B31" s="388"/>
      <c r="C31" s="428" t="str">
        <f>+C2</f>
        <v>แบบโรงอาหารขนาดกลาง 500 ที่นั่ง</v>
      </c>
      <c r="D31" s="428"/>
      <c r="E31" s="428"/>
      <c r="F31" s="428"/>
      <c r="G31" s="428"/>
      <c r="H31" s="428"/>
      <c r="I31" s="428"/>
      <c r="J31" s="170"/>
      <c r="K31" s="170"/>
      <c r="L31" s="170"/>
      <c r="M31" s="170"/>
    </row>
    <row r="32" spans="1:13" ht="18.75" customHeight="1" thickBot="1">
      <c r="A32" s="388" t="s">
        <v>1</v>
      </c>
      <c r="B32" s="388"/>
      <c r="C32" s="388"/>
      <c r="D32" s="433" t="str">
        <f>+D3</f>
        <v>โรงเรียนหนองนาคำวิทยาคม</v>
      </c>
      <c r="E32" s="433"/>
      <c r="F32" s="228" t="s">
        <v>11</v>
      </c>
      <c r="G32" s="433" t="str">
        <f>+G3</f>
        <v>ขอนแก่น</v>
      </c>
      <c r="H32" s="433"/>
      <c r="I32" s="433"/>
      <c r="J32" s="170"/>
      <c r="K32" s="170"/>
      <c r="L32" s="170"/>
      <c r="M32" s="170"/>
    </row>
    <row r="33" spans="1:13" ht="18.75" customHeight="1" thickTop="1">
      <c r="A33" s="412" t="s">
        <v>4</v>
      </c>
      <c r="B33" s="417" t="s">
        <v>5</v>
      </c>
      <c r="C33" s="418"/>
      <c r="D33" s="418"/>
      <c r="E33" s="418"/>
      <c r="F33" s="429" t="s">
        <v>15</v>
      </c>
      <c r="G33" s="426" t="s">
        <v>23</v>
      </c>
      <c r="H33" s="198" t="s">
        <v>209</v>
      </c>
      <c r="I33" s="412" t="s">
        <v>6</v>
      </c>
      <c r="J33" s="170"/>
      <c r="K33" s="170"/>
      <c r="L33" s="170"/>
      <c r="M33" s="170"/>
    </row>
    <row r="34" spans="1:13" ht="18.75" customHeight="1" thickBot="1">
      <c r="A34" s="413"/>
      <c r="B34" s="419"/>
      <c r="C34" s="420"/>
      <c r="D34" s="420"/>
      <c r="E34" s="420"/>
      <c r="F34" s="430"/>
      <c r="G34" s="427"/>
      <c r="H34" s="199" t="s">
        <v>210</v>
      </c>
      <c r="I34" s="413"/>
      <c r="J34" s="170"/>
      <c r="K34" s="170"/>
      <c r="L34" s="170"/>
      <c r="M34" s="170"/>
    </row>
    <row r="35" spans="1:13" ht="18.75" customHeight="1" thickTop="1">
      <c r="A35" s="229"/>
      <c r="B35" s="230" t="s">
        <v>142</v>
      </c>
      <c r="C35" s="231"/>
      <c r="D35" s="231"/>
      <c r="E35" s="231"/>
      <c r="F35" s="232"/>
      <c r="G35" s="232"/>
      <c r="H35" s="233"/>
      <c r="I35" s="232"/>
      <c r="J35" s="170"/>
      <c r="K35" s="170"/>
      <c r="L35" s="170"/>
      <c r="M35" s="170"/>
    </row>
    <row r="36" spans="1:13" ht="18.75" customHeight="1">
      <c r="A36" s="234">
        <v>1</v>
      </c>
      <c r="B36" s="392" t="s">
        <v>141</v>
      </c>
      <c r="C36" s="376"/>
      <c r="D36" s="376"/>
      <c r="E36" s="377"/>
      <c r="F36" s="237"/>
      <c r="G36" s="238"/>
      <c r="H36" s="210"/>
      <c r="I36" s="239"/>
      <c r="J36" s="170"/>
      <c r="K36" s="170"/>
      <c r="L36" s="170"/>
      <c r="M36" s="170"/>
    </row>
    <row r="37" spans="1:13" ht="18.75" customHeight="1">
      <c r="A37" s="240"/>
      <c r="B37" s="241"/>
      <c r="C37" s="242" t="s">
        <v>7</v>
      </c>
      <c r="D37" s="448" t="s">
        <v>94</v>
      </c>
      <c r="E37" s="449"/>
      <c r="F37" s="243"/>
      <c r="G37" s="244" t="s">
        <v>143</v>
      </c>
      <c r="H37" s="210">
        <v>0</v>
      </c>
      <c r="I37" s="239"/>
      <c r="J37" s="170"/>
      <c r="K37" s="170"/>
      <c r="L37" s="170"/>
      <c r="M37" s="170"/>
    </row>
    <row r="38" spans="1:13" ht="18.75" customHeight="1">
      <c r="A38" s="240"/>
      <c r="B38" s="241"/>
      <c r="C38" s="242" t="s">
        <v>7</v>
      </c>
      <c r="D38" s="448" t="s">
        <v>90</v>
      </c>
      <c r="E38" s="449"/>
      <c r="F38" s="243"/>
      <c r="G38" s="244" t="s">
        <v>143</v>
      </c>
      <c r="H38" s="210"/>
      <c r="I38" s="239"/>
      <c r="J38" s="170"/>
      <c r="K38" s="170"/>
      <c r="L38" s="170"/>
      <c r="M38" s="170"/>
    </row>
    <row r="39" spans="1:13" ht="18.75" customHeight="1">
      <c r="A39" s="240"/>
      <c r="B39" s="241"/>
      <c r="C39" s="242" t="s">
        <v>7</v>
      </c>
      <c r="D39" s="448" t="s">
        <v>92</v>
      </c>
      <c r="E39" s="449"/>
      <c r="F39" s="243"/>
      <c r="G39" s="244" t="s">
        <v>143</v>
      </c>
      <c r="H39" s="210"/>
      <c r="I39" s="239"/>
      <c r="J39" s="170"/>
      <c r="K39" s="170"/>
      <c r="L39" s="170"/>
      <c r="M39" s="170"/>
    </row>
    <row r="40" spans="1:13" ht="18.75" customHeight="1">
      <c r="A40" s="240"/>
      <c r="B40" s="241"/>
      <c r="C40" s="242" t="s">
        <v>7</v>
      </c>
      <c r="D40" s="448" t="s">
        <v>208</v>
      </c>
      <c r="E40" s="449"/>
      <c r="F40" s="245"/>
      <c r="G40" s="244" t="s">
        <v>143</v>
      </c>
      <c r="H40" s="210"/>
      <c r="I40" s="239"/>
      <c r="J40" s="170"/>
      <c r="K40" s="170"/>
      <c r="L40" s="170"/>
      <c r="M40" s="170"/>
    </row>
    <row r="41" spans="1:13" ht="18.75" customHeight="1">
      <c r="A41" s="240"/>
      <c r="B41" s="241"/>
      <c r="C41" s="242" t="s">
        <v>7</v>
      </c>
      <c r="D41" s="448" t="s">
        <v>93</v>
      </c>
      <c r="E41" s="449"/>
      <c r="F41" s="243"/>
      <c r="G41" s="244" t="s">
        <v>143</v>
      </c>
      <c r="H41" s="210"/>
      <c r="I41" s="239"/>
      <c r="J41" s="170"/>
      <c r="K41" s="170"/>
      <c r="L41" s="170"/>
      <c r="M41" s="170"/>
    </row>
    <row r="42" spans="1:13" ht="18.75" customHeight="1">
      <c r="A42" s="240"/>
      <c r="B42" s="241"/>
      <c r="C42" s="242" t="s">
        <v>7</v>
      </c>
      <c r="D42" s="448" t="s">
        <v>100</v>
      </c>
      <c r="E42" s="449"/>
      <c r="F42" s="243"/>
      <c r="G42" s="244" t="s">
        <v>143</v>
      </c>
      <c r="H42" s="210"/>
      <c r="I42" s="239"/>
      <c r="J42" s="170"/>
      <c r="K42" s="170"/>
      <c r="L42" s="170"/>
      <c r="M42" s="170"/>
    </row>
    <row r="43" spans="1:13" ht="18.75" customHeight="1">
      <c r="A43" s="240"/>
      <c r="B43" s="241"/>
      <c r="C43" s="242" t="s">
        <v>7</v>
      </c>
      <c r="D43" s="448" t="s">
        <v>91</v>
      </c>
      <c r="E43" s="449"/>
      <c r="F43" s="243"/>
      <c r="G43" s="244" t="s">
        <v>143</v>
      </c>
      <c r="H43" s="210"/>
      <c r="I43" s="239"/>
      <c r="J43" s="170"/>
      <c r="K43" s="170"/>
      <c r="L43" s="170"/>
      <c r="M43" s="170"/>
    </row>
    <row r="44" spans="1:13" ht="18.75" customHeight="1">
      <c r="A44" s="240"/>
      <c r="B44" s="246"/>
      <c r="C44" s="247"/>
      <c r="D44" s="247"/>
      <c r="E44" s="248"/>
      <c r="F44" s="245"/>
      <c r="G44" s="249"/>
      <c r="H44" s="210"/>
      <c r="I44" s="239"/>
      <c r="J44" s="170"/>
      <c r="K44" s="170"/>
      <c r="L44" s="170"/>
      <c r="M44" s="170"/>
    </row>
    <row r="45" spans="1:13" ht="18.75" customHeight="1">
      <c r="A45" s="240"/>
      <c r="B45" s="246"/>
      <c r="C45" s="247"/>
      <c r="D45" s="247"/>
      <c r="E45" s="248"/>
      <c r="F45" s="245"/>
      <c r="G45" s="249"/>
      <c r="H45" s="210"/>
      <c r="I45" s="239"/>
      <c r="J45" s="170"/>
      <c r="K45" s="170"/>
      <c r="L45" s="170"/>
      <c r="M45" s="170"/>
    </row>
    <row r="46" spans="1:13" ht="18.75" customHeight="1">
      <c r="A46" s="240"/>
      <c r="B46" s="246"/>
      <c r="C46" s="247"/>
      <c r="D46" s="247"/>
      <c r="E46" s="248"/>
      <c r="F46" s="245"/>
      <c r="G46" s="249"/>
      <c r="H46" s="210"/>
      <c r="I46" s="239"/>
      <c r="J46" s="170"/>
      <c r="K46" s="170"/>
      <c r="L46" s="170"/>
      <c r="M46" s="170"/>
    </row>
    <row r="47" spans="1:13" ht="18.75" customHeight="1">
      <c r="A47" s="240"/>
      <c r="B47" s="246"/>
      <c r="C47" s="247"/>
      <c r="D47" s="247"/>
      <c r="E47" s="248"/>
      <c r="F47" s="245"/>
      <c r="G47" s="249"/>
      <c r="H47" s="210"/>
      <c r="I47" s="239"/>
      <c r="J47" s="170"/>
      <c r="K47" s="170"/>
      <c r="L47" s="170"/>
      <c r="M47" s="170"/>
    </row>
    <row r="48" spans="1:13" ht="18.75" customHeight="1">
      <c r="A48" s="240"/>
      <c r="B48" s="246"/>
      <c r="C48" s="247"/>
      <c r="D48" s="247"/>
      <c r="E48" s="248"/>
      <c r="F48" s="245"/>
      <c r="G48" s="249"/>
      <c r="H48" s="210"/>
      <c r="I48" s="239"/>
      <c r="J48" s="170"/>
      <c r="K48" s="170"/>
      <c r="L48" s="170"/>
      <c r="M48" s="170"/>
    </row>
    <row r="49" spans="1:13" ht="18.75" customHeight="1">
      <c r="A49" s="240"/>
      <c r="B49" s="250"/>
      <c r="C49" s="247"/>
      <c r="D49" s="247"/>
      <c r="E49" s="248"/>
      <c r="F49" s="245"/>
      <c r="G49" s="249"/>
      <c r="H49" s="210"/>
      <c r="I49" s="239"/>
      <c r="J49" s="170"/>
      <c r="K49" s="170"/>
      <c r="L49" s="170"/>
      <c r="M49" s="170"/>
    </row>
    <row r="50" spans="1:13" ht="18.75" customHeight="1">
      <c r="A50" s="240"/>
      <c r="B50" s="250"/>
      <c r="C50" s="247"/>
      <c r="D50" s="247"/>
      <c r="E50" s="248"/>
      <c r="F50" s="245"/>
      <c r="G50" s="249"/>
      <c r="H50" s="210"/>
      <c r="I50" s="239"/>
      <c r="J50" s="170"/>
      <c r="K50" s="170"/>
      <c r="L50" s="170"/>
      <c r="M50" s="170"/>
    </row>
    <row r="51" spans="1:13" ht="18.75" customHeight="1">
      <c r="A51" s="240"/>
      <c r="B51" s="250"/>
      <c r="C51" s="247"/>
      <c r="D51" s="247"/>
      <c r="E51" s="248"/>
      <c r="F51" s="245"/>
      <c r="G51" s="249"/>
      <c r="H51" s="210"/>
      <c r="I51" s="239"/>
      <c r="J51" s="170"/>
      <c r="K51" s="170"/>
      <c r="L51" s="170"/>
      <c r="M51" s="170"/>
    </row>
    <row r="52" spans="1:13" ht="18.75" customHeight="1">
      <c r="A52" s="251"/>
      <c r="B52" s="252"/>
      <c r="C52" s="253"/>
      <c r="D52" s="253"/>
      <c r="E52" s="254"/>
      <c r="F52" s="255"/>
      <c r="G52" s="256"/>
      <c r="H52" s="257"/>
      <c r="I52" s="258"/>
      <c r="J52" s="170"/>
      <c r="K52" s="170"/>
      <c r="L52" s="170"/>
      <c r="M52" s="170"/>
    </row>
    <row r="53" spans="1:13" ht="18.75" customHeight="1">
      <c r="A53" s="259"/>
      <c r="B53" s="260"/>
      <c r="C53" s="261"/>
      <c r="D53" s="446" t="s">
        <v>191</v>
      </c>
      <c r="E53" s="447"/>
      <c r="F53" s="262"/>
      <c r="G53" s="263"/>
      <c r="H53" s="264">
        <f>SUM(H37:H52)</f>
        <v>0</v>
      </c>
      <c r="I53" s="265"/>
      <c r="J53" s="170"/>
      <c r="K53" s="170"/>
      <c r="L53" s="170"/>
      <c r="M53" s="170"/>
    </row>
    <row r="54" spans="1:13" ht="21.75">
      <c r="A54" s="181"/>
      <c r="B54" s="181"/>
      <c r="C54" s="170"/>
      <c r="D54" s="170"/>
      <c r="E54" s="170"/>
      <c r="F54" s="183"/>
      <c r="G54" s="170"/>
      <c r="H54" s="266"/>
      <c r="I54" s="170"/>
      <c r="J54" s="170"/>
      <c r="K54" s="170"/>
      <c r="L54" s="170"/>
      <c r="M54" s="170"/>
    </row>
    <row r="55" spans="1:13" ht="21.75">
      <c r="A55" s="49"/>
      <c r="B55" s="267"/>
      <c r="C55" s="267"/>
      <c r="D55" s="268"/>
      <c r="E55" s="267"/>
      <c r="F55" s="269"/>
      <c r="G55" s="180"/>
      <c r="H55" s="266"/>
      <c r="I55" s="170"/>
      <c r="J55" s="170"/>
      <c r="K55" s="170"/>
      <c r="L55" s="170"/>
      <c r="M55" s="170"/>
    </row>
    <row r="56" spans="1:13" ht="21.75">
      <c r="A56" s="49"/>
      <c r="B56" s="270"/>
      <c r="C56" s="271"/>
      <c r="D56" s="268"/>
      <c r="E56" s="270"/>
      <c r="F56" s="269"/>
      <c r="G56" s="180"/>
      <c r="H56" s="266"/>
      <c r="I56" s="170"/>
      <c r="J56" s="170"/>
      <c r="K56" s="170"/>
      <c r="L56" s="170"/>
      <c r="M56" s="170"/>
    </row>
    <row r="57" spans="1:13" ht="21.75">
      <c r="A57" s="49"/>
      <c r="B57" s="272"/>
      <c r="C57" s="273"/>
      <c r="D57" s="268"/>
      <c r="E57" s="273"/>
      <c r="F57" s="269"/>
      <c r="G57" s="180"/>
      <c r="H57" s="266"/>
      <c r="I57" s="170"/>
      <c r="J57" s="170"/>
      <c r="K57" s="170"/>
      <c r="L57" s="170"/>
      <c r="M57" s="170"/>
    </row>
    <row r="58" spans="1:13" ht="21.75">
      <c r="A58" s="49"/>
      <c r="B58" s="49"/>
      <c r="C58" s="180"/>
      <c r="D58" s="180"/>
      <c r="E58" s="180"/>
      <c r="F58" s="269"/>
      <c r="G58" s="180"/>
      <c r="H58" s="266"/>
      <c r="I58" s="170"/>
      <c r="J58" s="170"/>
      <c r="K58" s="170"/>
      <c r="L58" s="170"/>
      <c r="M58" s="170"/>
    </row>
    <row r="59" spans="1:13" ht="21.75">
      <c r="A59" s="49"/>
      <c r="B59" s="49"/>
      <c r="C59" s="180"/>
      <c r="D59" s="180"/>
      <c r="E59" s="180"/>
      <c r="F59" s="269"/>
      <c r="G59" s="180"/>
      <c r="H59" s="266"/>
      <c r="I59" s="170"/>
      <c r="J59" s="170"/>
      <c r="K59" s="170"/>
      <c r="L59" s="170"/>
      <c r="M59" s="170"/>
    </row>
    <row r="60" spans="1:13" ht="21.75">
      <c r="A60" s="181"/>
      <c r="B60" s="181"/>
      <c r="C60" s="170"/>
      <c r="D60" s="170"/>
      <c r="E60" s="170"/>
      <c r="F60" s="183"/>
      <c r="G60" s="170"/>
      <c r="H60" s="266"/>
      <c r="I60" s="170"/>
      <c r="J60" s="170"/>
      <c r="K60" s="170"/>
      <c r="L60" s="170"/>
      <c r="M60" s="170"/>
    </row>
    <row r="61" spans="1:13" ht="21.75">
      <c r="A61" s="181"/>
      <c r="B61" s="181"/>
      <c r="C61" s="170"/>
      <c r="D61" s="170"/>
      <c r="E61" s="170"/>
      <c r="F61" s="183"/>
      <c r="G61" s="170"/>
      <c r="H61" s="266"/>
      <c r="I61" s="170"/>
      <c r="J61" s="170"/>
      <c r="K61" s="170"/>
      <c r="L61" s="170"/>
      <c r="M61" s="170"/>
    </row>
    <row r="62" spans="1:13" ht="21.75">
      <c r="A62" s="181"/>
      <c r="B62" s="181"/>
      <c r="C62" s="170"/>
      <c r="D62" s="170"/>
      <c r="E62" s="170"/>
      <c r="F62" s="183"/>
      <c r="G62" s="170"/>
      <c r="H62" s="266"/>
      <c r="I62" s="170"/>
      <c r="J62" s="170"/>
      <c r="K62" s="170"/>
      <c r="L62" s="170"/>
      <c r="M62" s="170"/>
    </row>
    <row r="63" spans="1:13" ht="21.75">
      <c r="A63" s="181"/>
      <c r="B63" s="181"/>
      <c r="C63" s="170"/>
      <c r="D63" s="170"/>
      <c r="E63" s="170"/>
      <c r="F63" s="183"/>
      <c r="G63" s="170"/>
      <c r="H63" s="266"/>
      <c r="I63" s="170"/>
      <c r="J63" s="170"/>
      <c r="K63" s="170"/>
      <c r="L63" s="170"/>
      <c r="M63" s="170"/>
    </row>
    <row r="64" spans="1:13" ht="21.75">
      <c r="A64" s="181"/>
      <c r="B64" s="181"/>
      <c r="C64" s="170"/>
      <c r="D64" s="170"/>
      <c r="E64" s="170"/>
      <c r="F64" s="183"/>
      <c r="G64" s="170"/>
      <c r="H64" s="266"/>
      <c r="I64" s="170"/>
      <c r="J64" s="170"/>
      <c r="K64" s="170"/>
      <c r="L64" s="170"/>
      <c r="M64" s="170"/>
    </row>
  </sheetData>
  <sheetProtection/>
  <mergeCells count="42">
    <mergeCell ref="D53:E53"/>
    <mergeCell ref="D42:E42"/>
    <mergeCell ref="D43:E43"/>
    <mergeCell ref="D41:E41"/>
    <mergeCell ref="D38:E38"/>
    <mergeCell ref="B36:E36"/>
    <mergeCell ref="I33:I34"/>
    <mergeCell ref="B33:E34"/>
    <mergeCell ref="F33:F34"/>
    <mergeCell ref="G33:G34"/>
    <mergeCell ref="D32:E32"/>
    <mergeCell ref="G32:I32"/>
    <mergeCell ref="A31:B31"/>
    <mergeCell ref="C31:I31"/>
    <mergeCell ref="D39:E39"/>
    <mergeCell ref="D40:E40"/>
    <mergeCell ref="F5:G5"/>
    <mergeCell ref="G3:I3"/>
    <mergeCell ref="D3:E3"/>
    <mergeCell ref="D4:E4"/>
    <mergeCell ref="D5:E5"/>
    <mergeCell ref="D37:E37"/>
    <mergeCell ref="A2:B2"/>
    <mergeCell ref="C2:I2"/>
    <mergeCell ref="A32:C32"/>
    <mergeCell ref="A33:A34"/>
    <mergeCell ref="B8:E8"/>
    <mergeCell ref="B9:E9"/>
    <mergeCell ref="A30:I30"/>
    <mergeCell ref="I6:I7"/>
    <mergeCell ref="A6:A7"/>
    <mergeCell ref="B6:E7"/>
    <mergeCell ref="F6:F7"/>
    <mergeCell ref="G6:G7"/>
    <mergeCell ref="A28:G28"/>
    <mergeCell ref="A1:I1"/>
    <mergeCell ref="A3:C3"/>
    <mergeCell ref="A5:C5"/>
    <mergeCell ref="H5:I5"/>
    <mergeCell ref="A4:C4"/>
    <mergeCell ref="H4:I4"/>
    <mergeCell ref="F4:G4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headerFooter alignWithMargins="0">
    <oddHeader>&amp;R&amp;"TH SarabunPSK,ธรรมดา"&amp;12&amp;F&amp;14
แบบ &amp;A</oddHeader>
    <oddFooter>&amp;R&amp;"TH SarabunPSK,ธรรมดา"&amp;14แผ่นที่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R101"/>
  <sheetViews>
    <sheetView view="pageBreakPreview" zoomScaleSheetLayoutView="100" zoomScalePageLayoutView="0" workbookViewId="0" topLeftCell="A82">
      <selection activeCell="E38" sqref="E38:N38"/>
    </sheetView>
  </sheetViews>
  <sheetFormatPr defaultColWidth="9.140625" defaultRowHeight="12.75"/>
  <cols>
    <col min="1" max="1" width="6.57421875" style="1" customWidth="1"/>
    <col min="2" max="2" width="4.421875" style="1" customWidth="1"/>
    <col min="3" max="3" width="3.00390625" style="1" customWidth="1"/>
    <col min="4" max="4" width="3.57421875" style="1" customWidth="1"/>
    <col min="5" max="5" width="4.00390625" style="1" customWidth="1"/>
    <col min="6" max="6" width="1.28515625" style="1" customWidth="1"/>
    <col min="7" max="7" width="2.57421875" style="1" customWidth="1"/>
    <col min="8" max="8" width="11.140625" style="1" customWidth="1"/>
    <col min="9" max="9" width="5.28125" style="1" customWidth="1"/>
    <col min="10" max="10" width="4.7109375" style="1" customWidth="1"/>
    <col min="11" max="11" width="15.00390625" style="1" customWidth="1"/>
    <col min="12" max="12" width="10.421875" style="1" customWidth="1"/>
    <col min="13" max="13" width="15.8515625" style="2" customWidth="1"/>
    <col min="14" max="14" width="10.28125" style="1" customWidth="1"/>
    <col min="15" max="16384" width="9.140625" style="1" customWidth="1"/>
  </cols>
  <sheetData>
    <row r="1" spans="1:18" ht="24">
      <c r="A1" s="450" t="s">
        <v>372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149" t="s">
        <v>201</v>
      </c>
      <c r="O1" s="34"/>
      <c r="P1" s="34"/>
      <c r="Q1" s="34"/>
      <c r="R1" s="34"/>
    </row>
    <row r="2" spans="1:18" ht="24">
      <c r="A2" s="150" t="s">
        <v>14</v>
      </c>
      <c r="B2" s="451" t="s">
        <v>263</v>
      </c>
      <c r="C2" s="451"/>
      <c r="D2" s="451"/>
      <c r="E2" s="461" t="str">
        <f>'ปร.4(ก)'!C2</f>
        <v>แบบโรงอาหารขนาดกลาง 500 ที่นั่ง</v>
      </c>
      <c r="F2" s="461"/>
      <c r="G2" s="461"/>
      <c r="H2" s="461"/>
      <c r="I2" s="461"/>
      <c r="J2" s="461"/>
      <c r="K2" s="461"/>
      <c r="L2" s="461"/>
      <c r="M2" s="461"/>
      <c r="N2" s="461"/>
      <c r="O2" s="34"/>
      <c r="P2" s="34"/>
      <c r="Q2" s="34"/>
      <c r="R2" s="34"/>
    </row>
    <row r="3" spans="1:18" ht="24">
      <c r="A3" s="151" t="s">
        <v>14</v>
      </c>
      <c r="B3" s="455" t="s">
        <v>1</v>
      </c>
      <c r="C3" s="455"/>
      <c r="D3" s="455"/>
      <c r="E3" s="455"/>
      <c r="F3" s="456" t="s">
        <v>364</v>
      </c>
      <c r="G3" s="499"/>
      <c r="H3" s="499"/>
      <c r="I3" s="499"/>
      <c r="J3" s="499"/>
      <c r="K3" s="499"/>
      <c r="L3" s="35" t="s">
        <v>11</v>
      </c>
      <c r="M3" s="452" t="s">
        <v>365</v>
      </c>
      <c r="N3" s="452"/>
      <c r="O3" s="34"/>
      <c r="P3" s="34"/>
      <c r="Q3" s="34"/>
      <c r="R3" s="34"/>
    </row>
    <row r="4" spans="1:18" ht="24">
      <c r="A4" s="151" t="s">
        <v>14</v>
      </c>
      <c r="B4" s="152" t="s">
        <v>2</v>
      </c>
      <c r="C4" s="152"/>
      <c r="D4" s="152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34"/>
      <c r="P4" s="34"/>
      <c r="Q4" s="34"/>
      <c r="R4" s="34"/>
    </row>
    <row r="5" spans="1:18" ht="24">
      <c r="A5" s="151" t="s">
        <v>14</v>
      </c>
      <c r="B5" s="456"/>
      <c r="C5" s="456"/>
      <c r="D5" s="456"/>
      <c r="E5" s="456"/>
      <c r="F5" s="456"/>
      <c r="G5" s="456"/>
      <c r="H5" s="456"/>
      <c r="I5" s="456"/>
      <c r="J5" s="456"/>
      <c r="K5" s="153"/>
      <c r="L5" s="37"/>
      <c r="M5" s="456"/>
      <c r="N5" s="456"/>
      <c r="O5" s="34"/>
      <c r="P5" s="34"/>
      <c r="Q5" s="34"/>
      <c r="R5" s="34"/>
    </row>
    <row r="6" spans="1:18" ht="24">
      <c r="A6" s="151" t="s">
        <v>14</v>
      </c>
      <c r="B6" s="456"/>
      <c r="C6" s="456"/>
      <c r="D6" s="456"/>
      <c r="E6" s="456"/>
      <c r="F6" s="456"/>
      <c r="G6" s="456"/>
      <c r="H6" s="471"/>
      <c r="I6" s="471"/>
      <c r="J6" s="471"/>
      <c r="K6" s="470"/>
      <c r="L6" s="470"/>
      <c r="M6" s="456"/>
      <c r="N6" s="456"/>
      <c r="O6" s="34"/>
      <c r="P6" s="34"/>
      <c r="Q6" s="34"/>
      <c r="R6" s="34"/>
    </row>
    <row r="7" spans="1:18" ht="4.5" customHeight="1" thickBot="1">
      <c r="A7" s="154"/>
      <c r="B7" s="154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34"/>
      <c r="P7" s="34"/>
      <c r="Q7" s="34"/>
      <c r="R7" s="34"/>
    </row>
    <row r="8" spans="1:18" ht="21.75" customHeight="1" thickTop="1">
      <c r="A8" s="467" t="s">
        <v>4</v>
      </c>
      <c r="B8" s="472" t="s">
        <v>5</v>
      </c>
      <c r="C8" s="485"/>
      <c r="D8" s="485"/>
      <c r="E8" s="485"/>
      <c r="F8" s="485"/>
      <c r="G8" s="485"/>
      <c r="H8" s="485"/>
      <c r="I8" s="485"/>
      <c r="J8" s="473"/>
      <c r="K8" s="156" t="s">
        <v>182</v>
      </c>
      <c r="L8" s="514" t="s">
        <v>193</v>
      </c>
      <c r="M8" s="157" t="s">
        <v>178</v>
      </c>
      <c r="N8" s="467" t="s">
        <v>6</v>
      </c>
      <c r="O8" s="34"/>
      <c r="P8" s="34"/>
      <c r="Q8" s="34"/>
      <c r="R8" s="34"/>
    </row>
    <row r="9" spans="1:18" ht="24.75" thickBot="1">
      <c r="A9" s="468"/>
      <c r="B9" s="486"/>
      <c r="C9" s="487"/>
      <c r="D9" s="487"/>
      <c r="E9" s="487"/>
      <c r="F9" s="487"/>
      <c r="G9" s="487"/>
      <c r="H9" s="487"/>
      <c r="I9" s="487"/>
      <c r="J9" s="488"/>
      <c r="K9" s="158" t="s">
        <v>179</v>
      </c>
      <c r="L9" s="515"/>
      <c r="M9" s="158" t="s">
        <v>179</v>
      </c>
      <c r="N9" s="468"/>
      <c r="O9" s="34"/>
      <c r="P9" s="34"/>
      <c r="Q9" s="34"/>
      <c r="R9" s="34"/>
    </row>
    <row r="10" spans="1:18" ht="24.75" thickTop="1">
      <c r="A10" s="159">
        <v>1</v>
      </c>
      <c r="B10" s="492" t="s">
        <v>180</v>
      </c>
      <c r="C10" s="493"/>
      <c r="D10" s="493"/>
      <c r="E10" s="493"/>
      <c r="F10" s="493"/>
      <c r="G10" s="493"/>
      <c r="H10" s="493"/>
      <c r="I10" s="493"/>
      <c r="J10" s="494"/>
      <c r="K10" s="160">
        <f>'ปร.4(ก)'!L29</f>
        <v>0</v>
      </c>
      <c r="L10" s="161">
        <f>'(Factor F)'!G27</f>
        <v>1.3074</v>
      </c>
      <c r="M10" s="160">
        <f>K10*L10</f>
        <v>0</v>
      </c>
      <c r="N10" s="40"/>
      <c r="O10" s="34"/>
      <c r="P10" s="34"/>
      <c r="Q10" s="34"/>
      <c r="R10" s="34"/>
    </row>
    <row r="11" spans="1:18" ht="24">
      <c r="A11" s="43"/>
      <c r="B11" s="512"/>
      <c r="C11" s="456"/>
      <c r="D11" s="456"/>
      <c r="E11" s="456"/>
      <c r="F11" s="456"/>
      <c r="G11" s="456"/>
      <c r="H11" s="456"/>
      <c r="I11" s="456"/>
      <c r="J11" s="513"/>
      <c r="K11" s="162"/>
      <c r="L11" s="163"/>
      <c r="M11" s="162"/>
      <c r="N11" s="42"/>
      <c r="O11" s="34"/>
      <c r="P11" s="34"/>
      <c r="Q11" s="34"/>
      <c r="R11" s="34"/>
    </row>
    <row r="12" spans="1:18" ht="24">
      <c r="A12" s="43"/>
      <c r="B12" s="509"/>
      <c r="C12" s="510"/>
      <c r="D12" s="510"/>
      <c r="E12" s="510"/>
      <c r="F12" s="510"/>
      <c r="G12" s="510"/>
      <c r="H12" s="510"/>
      <c r="I12" s="510"/>
      <c r="J12" s="511"/>
      <c r="K12" s="164"/>
      <c r="L12" s="163"/>
      <c r="M12" s="162"/>
      <c r="N12" s="42"/>
      <c r="O12" s="34"/>
      <c r="P12" s="34"/>
      <c r="Q12" s="34"/>
      <c r="R12" s="34"/>
    </row>
    <row r="13" spans="1:18" ht="18.75" customHeight="1">
      <c r="A13" s="43"/>
      <c r="B13" s="522" t="s">
        <v>8</v>
      </c>
      <c r="C13" s="523"/>
      <c r="D13" s="523"/>
      <c r="E13" s="523"/>
      <c r="F13" s="523"/>
      <c r="G13" s="523"/>
      <c r="H13" s="523"/>
      <c r="I13" s="523"/>
      <c r="J13" s="524"/>
      <c r="K13" s="163"/>
      <c r="L13" s="163"/>
      <c r="M13" s="165"/>
      <c r="N13" s="42"/>
      <c r="O13" s="34"/>
      <c r="P13" s="34"/>
      <c r="Q13" s="34"/>
      <c r="R13" s="34"/>
    </row>
    <row r="14" spans="1:18" s="3" customFormat="1" ht="21.75">
      <c r="A14" s="166"/>
      <c r="B14" s="507" t="s">
        <v>17</v>
      </c>
      <c r="C14" s="508"/>
      <c r="D14" s="508"/>
      <c r="E14" s="508"/>
      <c r="F14" s="508"/>
      <c r="G14" s="508"/>
      <c r="H14" s="508"/>
      <c r="I14" s="520">
        <v>0</v>
      </c>
      <c r="J14" s="521"/>
      <c r="K14" s="167"/>
      <c r="L14" s="167"/>
      <c r="M14" s="168"/>
      <c r="N14" s="169"/>
      <c r="O14" s="170"/>
      <c r="P14" s="170"/>
      <c r="Q14" s="170"/>
      <c r="R14" s="170"/>
    </row>
    <row r="15" spans="1:18" s="3" customFormat="1" ht="21.75">
      <c r="A15" s="169"/>
      <c r="B15" s="501" t="s">
        <v>18</v>
      </c>
      <c r="C15" s="502"/>
      <c r="D15" s="502"/>
      <c r="E15" s="502"/>
      <c r="F15" s="502"/>
      <c r="G15" s="502"/>
      <c r="H15" s="502"/>
      <c r="I15" s="516">
        <v>0</v>
      </c>
      <c r="J15" s="517"/>
      <c r="K15" s="167"/>
      <c r="L15" s="167"/>
      <c r="M15" s="168"/>
      <c r="N15" s="169"/>
      <c r="O15" s="170"/>
      <c r="P15" s="170"/>
      <c r="Q15" s="170"/>
      <c r="R15" s="170"/>
    </row>
    <row r="16" spans="1:18" s="3" customFormat="1" ht="21.75">
      <c r="A16" s="169"/>
      <c r="B16" s="501" t="s">
        <v>19</v>
      </c>
      <c r="C16" s="502"/>
      <c r="D16" s="502"/>
      <c r="E16" s="502"/>
      <c r="F16" s="502"/>
      <c r="G16" s="502"/>
      <c r="H16" s="502"/>
      <c r="I16" s="516">
        <v>0.06</v>
      </c>
      <c r="J16" s="517"/>
      <c r="K16" s="167"/>
      <c r="L16" s="167"/>
      <c r="M16" s="168"/>
      <c r="N16" s="169"/>
      <c r="O16" s="170"/>
      <c r="P16" s="170"/>
      <c r="Q16" s="170"/>
      <c r="R16" s="170"/>
    </row>
    <row r="17" spans="1:18" s="3" customFormat="1" ht="22.5" thickBot="1">
      <c r="A17" s="171"/>
      <c r="B17" s="503" t="s">
        <v>20</v>
      </c>
      <c r="C17" s="504"/>
      <c r="D17" s="504"/>
      <c r="E17" s="504"/>
      <c r="F17" s="504"/>
      <c r="G17" s="504"/>
      <c r="H17" s="504"/>
      <c r="I17" s="518">
        <v>0.07</v>
      </c>
      <c r="J17" s="519"/>
      <c r="K17" s="172"/>
      <c r="L17" s="172"/>
      <c r="M17" s="173"/>
      <c r="N17" s="171"/>
      <c r="O17" s="170"/>
      <c r="P17" s="170"/>
      <c r="Q17" s="170"/>
      <c r="R17" s="170"/>
    </row>
    <row r="18" spans="1:18" ht="24.75" thickTop="1">
      <c r="A18" s="462" t="s">
        <v>181</v>
      </c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4"/>
      <c r="M18" s="174">
        <f>SUM(M10:M17)</f>
        <v>0</v>
      </c>
      <c r="N18" s="175"/>
      <c r="O18" s="34"/>
      <c r="P18" s="34"/>
      <c r="Q18" s="34"/>
      <c r="R18" s="34"/>
    </row>
    <row r="19" spans="1:18" ht="24.75" thickBot="1">
      <c r="A19" s="453" t="str">
        <f>"("&amp;_xlfn.BAHTTEXT(M19)&amp;")"</f>
        <v>(ศูนย์บาทถ้วน)</v>
      </c>
      <c r="B19" s="454"/>
      <c r="C19" s="454"/>
      <c r="D19" s="454"/>
      <c r="E19" s="454"/>
      <c r="F19" s="454"/>
      <c r="G19" s="454"/>
      <c r="H19" s="454"/>
      <c r="I19" s="454"/>
      <c r="J19" s="454"/>
      <c r="K19" s="454"/>
      <c r="L19" s="176" t="s">
        <v>194</v>
      </c>
      <c r="M19" s="177">
        <f>ROUNDDOWN(M18,-3)</f>
        <v>0</v>
      </c>
      <c r="N19" s="178" t="s">
        <v>13</v>
      </c>
      <c r="O19" s="34"/>
      <c r="P19" s="34"/>
      <c r="Q19" s="34"/>
      <c r="R19" s="34"/>
    </row>
    <row r="20" spans="1:18" ht="24.75" thickTop="1">
      <c r="A20" s="150" t="s">
        <v>14</v>
      </c>
      <c r="B20" s="461" t="s">
        <v>60</v>
      </c>
      <c r="C20" s="461"/>
      <c r="D20" s="461"/>
      <c r="E20" s="461"/>
      <c r="F20" s="461"/>
      <c r="G20" s="461"/>
      <c r="H20" s="461"/>
      <c r="I20" s="505">
        <v>723</v>
      </c>
      <c r="J20" s="505"/>
      <c r="K20" s="461" t="s">
        <v>10</v>
      </c>
      <c r="L20" s="461"/>
      <c r="M20" s="461"/>
      <c r="N20" s="461"/>
      <c r="O20" s="34"/>
      <c r="P20" s="34"/>
      <c r="Q20" s="34"/>
      <c r="R20" s="34"/>
    </row>
    <row r="21" spans="1:18" ht="24">
      <c r="A21" s="179" t="s">
        <v>14</v>
      </c>
      <c r="B21" s="500" t="s">
        <v>61</v>
      </c>
      <c r="C21" s="500"/>
      <c r="D21" s="500"/>
      <c r="E21" s="500"/>
      <c r="F21" s="500"/>
      <c r="G21" s="500"/>
      <c r="H21" s="500"/>
      <c r="I21" s="506">
        <f>M19/I20</f>
        <v>0</v>
      </c>
      <c r="J21" s="506"/>
      <c r="K21" s="500" t="s">
        <v>21</v>
      </c>
      <c r="L21" s="500"/>
      <c r="M21" s="500"/>
      <c r="N21" s="500"/>
      <c r="O21" s="34"/>
      <c r="P21" s="34"/>
      <c r="Q21" s="34"/>
      <c r="R21" s="34"/>
    </row>
    <row r="22" spans="1:18" ht="30" customHeight="1">
      <c r="A22" s="34"/>
      <c r="B22" s="371"/>
      <c r="C22" s="368"/>
      <c r="D22" s="368"/>
      <c r="E22" s="368"/>
      <c r="F22" s="368"/>
      <c r="G22" s="368"/>
      <c r="H22" s="369"/>
      <c r="I22" s="370"/>
      <c r="J22" s="370"/>
      <c r="K22" s="370"/>
      <c r="L22" s="460"/>
      <c r="M22" s="460"/>
      <c r="N22" s="460"/>
      <c r="O22" s="34"/>
      <c r="P22" s="34"/>
      <c r="Q22" s="34"/>
      <c r="R22" s="34"/>
    </row>
    <row r="23" spans="1:18" ht="30" customHeight="1">
      <c r="A23" s="34"/>
      <c r="B23" s="465"/>
      <c r="C23" s="465"/>
      <c r="D23" s="465"/>
      <c r="E23" s="465"/>
      <c r="F23" s="465"/>
      <c r="G23" s="465"/>
      <c r="H23" s="460"/>
      <c r="I23" s="457"/>
      <c r="J23" s="457"/>
      <c r="K23" s="457"/>
      <c r="L23" s="465"/>
      <c r="M23" s="465"/>
      <c r="N23" s="465"/>
      <c r="O23" s="34"/>
      <c r="P23" s="34"/>
      <c r="Q23" s="34"/>
      <c r="R23" s="34"/>
    </row>
    <row r="24" spans="1:18" s="3" customFormat="1" ht="23.25">
      <c r="A24" s="170"/>
      <c r="B24" s="466"/>
      <c r="C24" s="466"/>
      <c r="D24" s="466"/>
      <c r="E24" s="466"/>
      <c r="F24" s="466"/>
      <c r="G24" s="466"/>
      <c r="H24" s="457"/>
      <c r="I24" s="458"/>
      <c r="J24" s="458"/>
      <c r="K24" s="458"/>
      <c r="L24" s="466"/>
      <c r="M24" s="466"/>
      <c r="N24" s="466"/>
      <c r="O24" s="170"/>
      <c r="P24" s="170"/>
      <c r="Q24" s="170"/>
      <c r="R24" s="170"/>
    </row>
    <row r="25" spans="1:18" s="3" customFormat="1" ht="23.25">
      <c r="A25" s="170"/>
      <c r="B25" s="181"/>
      <c r="C25" s="181"/>
      <c r="D25" s="181"/>
      <c r="E25" s="181"/>
      <c r="F25" s="181"/>
      <c r="G25" s="181"/>
      <c r="H25" s="457"/>
      <c r="I25" s="458"/>
      <c r="J25" s="458"/>
      <c r="K25" s="458"/>
      <c r="L25" s="181"/>
      <c r="M25" s="181"/>
      <c r="N25" s="181"/>
      <c r="O25" s="170"/>
      <c r="P25" s="170"/>
      <c r="Q25" s="170"/>
      <c r="R25" s="170"/>
    </row>
    <row r="26" spans="1:18" ht="30" customHeight="1">
      <c r="A26" s="34"/>
      <c r="B26" s="465"/>
      <c r="C26" s="465"/>
      <c r="D26" s="465"/>
      <c r="E26" s="465"/>
      <c r="F26" s="465"/>
      <c r="G26" s="465"/>
      <c r="H26" s="460"/>
      <c r="I26" s="457"/>
      <c r="J26" s="457"/>
      <c r="K26" s="457"/>
      <c r="L26" s="182"/>
      <c r="M26" s="182"/>
      <c r="N26" s="34"/>
      <c r="O26" s="34"/>
      <c r="P26" s="34"/>
      <c r="Q26" s="34"/>
      <c r="R26" s="34"/>
    </row>
    <row r="27" spans="1:18" s="3" customFormat="1" ht="23.25">
      <c r="A27" s="170"/>
      <c r="B27" s="466"/>
      <c r="C27" s="466"/>
      <c r="D27" s="466"/>
      <c r="E27" s="466"/>
      <c r="F27" s="466"/>
      <c r="G27" s="466"/>
      <c r="H27" s="457"/>
      <c r="I27" s="458"/>
      <c r="J27" s="458"/>
      <c r="K27" s="458"/>
      <c r="L27" s="183"/>
      <c r="M27" s="183"/>
      <c r="N27" s="170"/>
      <c r="O27" s="170"/>
      <c r="P27" s="170"/>
      <c r="Q27" s="170"/>
      <c r="R27" s="170"/>
    </row>
    <row r="28" spans="1:18" s="3" customFormat="1" ht="23.25">
      <c r="A28" s="170"/>
      <c r="B28" s="181"/>
      <c r="C28" s="181"/>
      <c r="D28" s="181"/>
      <c r="E28" s="181"/>
      <c r="F28" s="181"/>
      <c r="G28" s="181"/>
      <c r="H28" s="457"/>
      <c r="I28" s="458"/>
      <c r="J28" s="458"/>
      <c r="K28" s="458"/>
      <c r="L28" s="183"/>
      <c r="M28" s="183"/>
      <c r="N28" s="170"/>
      <c r="O28" s="170"/>
      <c r="P28" s="170"/>
      <c r="Q28" s="170"/>
      <c r="R28" s="170"/>
    </row>
    <row r="29" spans="1:18" ht="30" customHeight="1">
      <c r="A29" s="34"/>
      <c r="B29" s="465"/>
      <c r="C29" s="465"/>
      <c r="D29" s="465"/>
      <c r="E29" s="465"/>
      <c r="F29" s="465"/>
      <c r="G29" s="465"/>
      <c r="H29" s="460"/>
      <c r="I29" s="457"/>
      <c r="J29" s="457"/>
      <c r="K29" s="457"/>
      <c r="L29" s="182"/>
      <c r="M29" s="182"/>
      <c r="N29" s="34"/>
      <c r="O29" s="34"/>
      <c r="P29" s="34"/>
      <c r="Q29" s="34"/>
      <c r="R29" s="34"/>
    </row>
    <row r="30" spans="1:18" s="3" customFormat="1" ht="23.25">
      <c r="A30" s="170"/>
      <c r="B30" s="466"/>
      <c r="C30" s="466"/>
      <c r="D30" s="466"/>
      <c r="E30" s="466"/>
      <c r="F30" s="466"/>
      <c r="G30" s="466"/>
      <c r="H30" s="457"/>
      <c r="I30" s="458"/>
      <c r="J30" s="458"/>
      <c r="K30" s="458"/>
      <c r="L30" s="183"/>
      <c r="M30" s="183"/>
      <c r="N30" s="170"/>
      <c r="O30" s="170"/>
      <c r="P30" s="170"/>
      <c r="Q30" s="170"/>
      <c r="R30" s="170"/>
    </row>
    <row r="31" spans="1:18" s="3" customFormat="1" ht="23.25">
      <c r="A31" s="170"/>
      <c r="B31" s="181"/>
      <c r="C31" s="181"/>
      <c r="D31" s="181"/>
      <c r="E31" s="181"/>
      <c r="F31" s="181"/>
      <c r="G31" s="181"/>
      <c r="H31" s="457"/>
      <c r="I31" s="458"/>
      <c r="J31" s="458"/>
      <c r="K31" s="458"/>
      <c r="L31" s="183"/>
      <c r="M31" s="183"/>
      <c r="N31" s="170"/>
      <c r="O31" s="170"/>
      <c r="P31" s="170"/>
      <c r="Q31" s="170"/>
      <c r="R31" s="170"/>
    </row>
    <row r="32" spans="1:18" ht="30" customHeight="1">
      <c r="A32" s="34"/>
      <c r="B32" s="465"/>
      <c r="C32" s="465"/>
      <c r="D32" s="465"/>
      <c r="E32" s="465"/>
      <c r="F32" s="465"/>
      <c r="G32" s="465"/>
      <c r="H32" s="460"/>
      <c r="I32" s="457"/>
      <c r="J32" s="457"/>
      <c r="K32" s="457"/>
      <c r="L32" s="182"/>
      <c r="M32" s="182"/>
      <c r="N32" s="34"/>
      <c r="O32" s="34"/>
      <c r="P32" s="34"/>
      <c r="Q32" s="34"/>
      <c r="R32" s="34"/>
    </row>
    <row r="33" spans="1:18" s="3" customFormat="1" ht="21.75">
      <c r="A33" s="170"/>
      <c r="B33" s="466"/>
      <c r="C33" s="466"/>
      <c r="D33" s="466"/>
      <c r="E33" s="466"/>
      <c r="F33" s="466"/>
      <c r="G33" s="466"/>
      <c r="H33" s="458"/>
      <c r="I33" s="458"/>
      <c r="J33" s="458"/>
      <c r="K33" s="458"/>
      <c r="L33" s="184"/>
      <c r="M33" s="183"/>
      <c r="N33" s="170"/>
      <c r="O33" s="170"/>
      <c r="P33" s="170"/>
      <c r="Q33" s="170"/>
      <c r="R33" s="170"/>
    </row>
    <row r="34" spans="1:18" s="3" customFormat="1" ht="21.75">
      <c r="A34" s="170"/>
      <c r="B34" s="181"/>
      <c r="C34" s="181"/>
      <c r="D34" s="181"/>
      <c r="E34" s="181"/>
      <c r="F34" s="181"/>
      <c r="G34" s="181"/>
      <c r="H34" s="49"/>
      <c r="I34" s="49"/>
      <c r="J34" s="49"/>
      <c r="K34" s="49"/>
      <c r="L34" s="184"/>
      <c r="M34" s="183"/>
      <c r="N34" s="170"/>
      <c r="O34" s="170"/>
      <c r="P34" s="170"/>
      <c r="Q34" s="170"/>
      <c r="R34" s="170"/>
    </row>
    <row r="35" spans="1:18" ht="24">
      <c r="A35" s="450" t="s">
        <v>366</v>
      </c>
      <c r="B35" s="450"/>
      <c r="C35" s="450"/>
      <c r="D35" s="450"/>
      <c r="E35" s="450"/>
      <c r="F35" s="450"/>
      <c r="G35" s="450"/>
      <c r="H35" s="450"/>
      <c r="I35" s="450"/>
      <c r="J35" s="450"/>
      <c r="K35" s="450"/>
      <c r="L35" s="450"/>
      <c r="M35" s="450"/>
      <c r="N35" s="149" t="s">
        <v>202</v>
      </c>
      <c r="O35" s="34"/>
      <c r="P35" s="34"/>
      <c r="Q35" s="34"/>
      <c r="R35" s="34"/>
    </row>
    <row r="36" spans="1:18" ht="24">
      <c r="A36" s="150" t="s">
        <v>14</v>
      </c>
      <c r="B36" s="451" t="s">
        <v>263</v>
      </c>
      <c r="C36" s="451"/>
      <c r="D36" s="451"/>
      <c r="E36" s="461" t="str">
        <f>E2</f>
        <v>แบบโรงอาหารขนาดกลาง 500 ที่นั่ง</v>
      </c>
      <c r="F36" s="461"/>
      <c r="G36" s="461"/>
      <c r="H36" s="461"/>
      <c r="I36" s="461"/>
      <c r="J36" s="461"/>
      <c r="K36" s="461"/>
      <c r="L36" s="461"/>
      <c r="M36" s="461"/>
      <c r="N36" s="461"/>
      <c r="O36" s="34"/>
      <c r="P36" s="34"/>
      <c r="Q36" s="34"/>
      <c r="R36" s="34"/>
    </row>
    <row r="37" spans="1:18" ht="24">
      <c r="A37" s="151" t="s">
        <v>14</v>
      </c>
      <c r="B37" s="455" t="s">
        <v>1</v>
      </c>
      <c r="C37" s="455"/>
      <c r="D37" s="455"/>
      <c r="E37" s="455"/>
      <c r="F37" s="499" t="str">
        <f>F3</f>
        <v>โรงเรียนหนองนาคำวิทยาคม</v>
      </c>
      <c r="G37" s="499"/>
      <c r="H37" s="499"/>
      <c r="I37" s="499"/>
      <c r="J37" s="499"/>
      <c r="K37" s="499"/>
      <c r="L37" s="35" t="s">
        <v>11</v>
      </c>
      <c r="M37" s="452" t="str">
        <f>M3</f>
        <v>ขอนแก่น</v>
      </c>
      <c r="N37" s="452"/>
      <c r="O37" s="34"/>
      <c r="P37" s="34"/>
      <c r="Q37" s="34"/>
      <c r="R37" s="34"/>
    </row>
    <row r="38" spans="1:18" ht="24">
      <c r="A38" s="151" t="s">
        <v>14</v>
      </c>
      <c r="B38" s="152" t="s">
        <v>2</v>
      </c>
      <c r="C38" s="152"/>
      <c r="D38" s="152"/>
      <c r="E38" s="456"/>
      <c r="F38" s="456"/>
      <c r="G38" s="456"/>
      <c r="H38" s="456"/>
      <c r="I38" s="456"/>
      <c r="J38" s="456"/>
      <c r="K38" s="456"/>
      <c r="L38" s="456"/>
      <c r="M38" s="456"/>
      <c r="N38" s="456"/>
      <c r="O38" s="34"/>
      <c r="P38" s="34"/>
      <c r="Q38" s="34"/>
      <c r="R38" s="34"/>
    </row>
    <row r="39" spans="1:18" ht="24">
      <c r="A39" s="151" t="s">
        <v>14</v>
      </c>
      <c r="B39" s="456" t="s">
        <v>352</v>
      </c>
      <c r="C39" s="456"/>
      <c r="D39" s="456"/>
      <c r="E39" s="456"/>
      <c r="F39" s="456"/>
      <c r="G39" s="456"/>
      <c r="H39" s="456"/>
      <c r="I39" s="456"/>
      <c r="J39" s="456"/>
      <c r="K39" s="153" t="s">
        <v>15</v>
      </c>
      <c r="L39" s="37">
        <v>2</v>
      </c>
      <c r="M39" s="456" t="s">
        <v>16</v>
      </c>
      <c r="N39" s="456"/>
      <c r="O39" s="34"/>
      <c r="P39" s="34"/>
      <c r="Q39" s="34"/>
      <c r="R39" s="34"/>
    </row>
    <row r="40" spans="1:18" ht="24">
      <c r="A40" s="151" t="s">
        <v>14</v>
      </c>
      <c r="B40" s="456" t="s">
        <v>3</v>
      </c>
      <c r="C40" s="456"/>
      <c r="D40" s="456"/>
      <c r="E40" s="456"/>
      <c r="F40" s="456"/>
      <c r="G40" s="456"/>
      <c r="H40" s="471">
        <f>H6</f>
        <v>0</v>
      </c>
      <c r="I40" s="471"/>
      <c r="J40" s="471"/>
      <c r="K40" s="470"/>
      <c r="L40" s="470"/>
      <c r="M40" s="476"/>
      <c r="N40" s="476"/>
      <c r="O40" s="34"/>
      <c r="P40" s="34"/>
      <c r="Q40" s="34"/>
      <c r="R40" s="34"/>
    </row>
    <row r="41" spans="1:18" s="3" customFormat="1" ht="4.5" customHeight="1" thickBot="1">
      <c r="A41" s="170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4"/>
      <c r="M41" s="183"/>
      <c r="N41" s="170"/>
      <c r="O41" s="170"/>
      <c r="P41" s="170"/>
      <c r="Q41" s="170"/>
      <c r="R41" s="170"/>
    </row>
    <row r="42" spans="1:18" ht="21.75" customHeight="1" thickTop="1">
      <c r="A42" s="467" t="s">
        <v>4</v>
      </c>
      <c r="B42" s="472" t="s">
        <v>5</v>
      </c>
      <c r="C42" s="485"/>
      <c r="D42" s="485"/>
      <c r="E42" s="485"/>
      <c r="F42" s="485"/>
      <c r="G42" s="485"/>
      <c r="H42" s="485"/>
      <c r="I42" s="485"/>
      <c r="J42" s="473"/>
      <c r="K42" s="156" t="s">
        <v>183</v>
      </c>
      <c r="L42" s="156" t="s">
        <v>22</v>
      </c>
      <c r="M42" s="157" t="s">
        <v>178</v>
      </c>
      <c r="N42" s="467" t="s">
        <v>6</v>
      </c>
      <c r="O42" s="34"/>
      <c r="P42" s="34"/>
      <c r="Q42" s="34"/>
      <c r="R42" s="34"/>
    </row>
    <row r="43" spans="1:18" ht="24.75" thickBot="1">
      <c r="A43" s="468"/>
      <c r="B43" s="486"/>
      <c r="C43" s="487"/>
      <c r="D43" s="487"/>
      <c r="E43" s="487"/>
      <c r="F43" s="487"/>
      <c r="G43" s="487"/>
      <c r="H43" s="487"/>
      <c r="I43" s="487"/>
      <c r="J43" s="488"/>
      <c r="K43" s="158" t="s">
        <v>179</v>
      </c>
      <c r="L43" s="185" t="s">
        <v>184</v>
      </c>
      <c r="M43" s="158" t="s">
        <v>179</v>
      </c>
      <c r="N43" s="468"/>
      <c r="O43" s="34"/>
      <c r="P43" s="34"/>
      <c r="Q43" s="34"/>
      <c r="R43" s="34"/>
    </row>
    <row r="44" spans="1:18" ht="24.75" thickTop="1">
      <c r="A44" s="159">
        <v>1</v>
      </c>
      <c r="B44" s="492" t="s">
        <v>185</v>
      </c>
      <c r="C44" s="493"/>
      <c r="D44" s="493"/>
      <c r="E44" s="493"/>
      <c r="F44" s="493"/>
      <c r="G44" s="493"/>
      <c r="H44" s="493"/>
      <c r="I44" s="493"/>
      <c r="J44" s="494"/>
      <c r="K44" s="160">
        <f>'ปร.4(ข)'!L28</f>
        <v>0</v>
      </c>
      <c r="L44" s="186">
        <v>0.07</v>
      </c>
      <c r="M44" s="160">
        <f>K44*1.07</f>
        <v>0</v>
      </c>
      <c r="N44" s="40"/>
      <c r="O44" s="34"/>
      <c r="P44" s="34"/>
      <c r="Q44" s="34"/>
      <c r="R44" s="34"/>
    </row>
    <row r="45" spans="1:18" ht="24">
      <c r="A45" s="42"/>
      <c r="B45" s="477"/>
      <c r="C45" s="478"/>
      <c r="D45" s="478"/>
      <c r="E45" s="478"/>
      <c r="F45" s="478"/>
      <c r="G45" s="478"/>
      <c r="H45" s="478"/>
      <c r="I45" s="478"/>
      <c r="J45" s="479"/>
      <c r="K45" s="162"/>
      <c r="L45" s="163"/>
      <c r="M45" s="162"/>
      <c r="N45" s="42"/>
      <c r="O45" s="34"/>
      <c r="P45" s="34"/>
      <c r="Q45" s="34"/>
      <c r="R45" s="34"/>
    </row>
    <row r="46" spans="1:18" ht="24">
      <c r="A46" s="43"/>
      <c r="B46" s="477"/>
      <c r="C46" s="478"/>
      <c r="D46" s="478"/>
      <c r="E46" s="478"/>
      <c r="F46" s="478"/>
      <c r="G46" s="478"/>
      <c r="H46" s="478"/>
      <c r="I46" s="478"/>
      <c r="J46" s="479"/>
      <c r="K46" s="163"/>
      <c r="L46" s="163"/>
      <c r="M46" s="162"/>
      <c r="N46" s="42"/>
      <c r="O46" s="34"/>
      <c r="P46" s="34"/>
      <c r="Q46" s="34"/>
      <c r="R46" s="34"/>
    </row>
    <row r="47" spans="1:18" ht="24">
      <c r="A47" s="43"/>
      <c r="B47" s="477"/>
      <c r="C47" s="478"/>
      <c r="D47" s="478"/>
      <c r="E47" s="478"/>
      <c r="F47" s="478"/>
      <c r="G47" s="478"/>
      <c r="H47" s="478"/>
      <c r="I47" s="478"/>
      <c r="J47" s="479"/>
      <c r="K47" s="163"/>
      <c r="L47" s="163"/>
      <c r="M47" s="162"/>
      <c r="N47" s="42"/>
      <c r="O47" s="34"/>
      <c r="P47" s="34"/>
      <c r="Q47" s="34"/>
      <c r="R47" s="34"/>
    </row>
    <row r="48" spans="1:18" ht="24">
      <c r="A48" s="43"/>
      <c r="B48" s="477"/>
      <c r="C48" s="478"/>
      <c r="D48" s="478"/>
      <c r="E48" s="478"/>
      <c r="F48" s="478"/>
      <c r="G48" s="478"/>
      <c r="H48" s="478"/>
      <c r="I48" s="478"/>
      <c r="J48" s="479"/>
      <c r="K48" s="163"/>
      <c r="L48" s="163"/>
      <c r="M48" s="162"/>
      <c r="N48" s="42"/>
      <c r="O48" s="34"/>
      <c r="P48" s="34"/>
      <c r="Q48" s="34"/>
      <c r="R48" s="34"/>
    </row>
    <row r="49" spans="1:18" ht="24">
      <c r="A49" s="43"/>
      <c r="B49" s="477"/>
      <c r="C49" s="478"/>
      <c r="D49" s="478"/>
      <c r="E49" s="478"/>
      <c r="F49" s="478"/>
      <c r="G49" s="478"/>
      <c r="H49" s="478"/>
      <c r="I49" s="478"/>
      <c r="J49" s="479"/>
      <c r="K49" s="163"/>
      <c r="L49" s="163"/>
      <c r="M49" s="162"/>
      <c r="N49" s="42"/>
      <c r="O49" s="34"/>
      <c r="P49" s="34"/>
      <c r="Q49" s="34"/>
      <c r="R49" s="34"/>
    </row>
    <row r="50" spans="1:18" ht="24">
      <c r="A50" s="42"/>
      <c r="B50" s="477"/>
      <c r="C50" s="478"/>
      <c r="D50" s="478"/>
      <c r="E50" s="478"/>
      <c r="F50" s="478"/>
      <c r="G50" s="478"/>
      <c r="H50" s="478"/>
      <c r="I50" s="478"/>
      <c r="J50" s="479"/>
      <c r="K50" s="163"/>
      <c r="L50" s="163"/>
      <c r="M50" s="162"/>
      <c r="N50" s="42"/>
      <c r="O50" s="34"/>
      <c r="P50" s="34"/>
      <c r="Q50" s="34"/>
      <c r="R50" s="34"/>
    </row>
    <row r="51" spans="1:18" ht="24">
      <c r="A51" s="42"/>
      <c r="B51" s="477"/>
      <c r="C51" s="478"/>
      <c r="D51" s="478"/>
      <c r="E51" s="478"/>
      <c r="F51" s="478"/>
      <c r="G51" s="478"/>
      <c r="H51" s="478"/>
      <c r="I51" s="478"/>
      <c r="J51" s="479"/>
      <c r="K51" s="163"/>
      <c r="L51" s="163"/>
      <c r="M51" s="162"/>
      <c r="N51" s="42"/>
      <c r="O51" s="34"/>
      <c r="P51" s="34"/>
      <c r="Q51" s="34"/>
      <c r="R51" s="34"/>
    </row>
    <row r="52" spans="1:18" ht="24.75" thickBot="1">
      <c r="A52" s="45"/>
      <c r="B52" s="496"/>
      <c r="C52" s="497"/>
      <c r="D52" s="497"/>
      <c r="E52" s="497"/>
      <c r="F52" s="497"/>
      <c r="G52" s="497"/>
      <c r="H52" s="497"/>
      <c r="I52" s="497"/>
      <c r="J52" s="498"/>
      <c r="K52" s="187"/>
      <c r="L52" s="187"/>
      <c r="M52" s="188"/>
      <c r="N52" s="45"/>
      <c r="O52" s="34"/>
      <c r="P52" s="34"/>
      <c r="Q52" s="34"/>
      <c r="R52" s="34"/>
    </row>
    <row r="53" spans="1:18" ht="24.75" thickTop="1">
      <c r="A53" s="462" t="s">
        <v>186</v>
      </c>
      <c r="B53" s="463"/>
      <c r="C53" s="463"/>
      <c r="D53" s="463"/>
      <c r="E53" s="463"/>
      <c r="F53" s="463"/>
      <c r="G53" s="463"/>
      <c r="H53" s="463"/>
      <c r="I53" s="463"/>
      <c r="J53" s="463"/>
      <c r="K53" s="463"/>
      <c r="L53" s="464"/>
      <c r="M53" s="189">
        <f>SUM(M44:M52)</f>
        <v>0</v>
      </c>
      <c r="N53" s="190"/>
      <c r="O53" s="34"/>
      <c r="P53" s="34"/>
      <c r="Q53" s="34"/>
      <c r="R53" s="34"/>
    </row>
    <row r="54" spans="1:18" ht="24.75" thickBot="1">
      <c r="A54" s="453" t="str">
        <f>"("&amp;_xlfn.BAHTTEXT(M54)&amp;")"</f>
        <v>(ศูนย์บาทถ้วน)</v>
      </c>
      <c r="B54" s="454"/>
      <c r="C54" s="454"/>
      <c r="D54" s="454"/>
      <c r="E54" s="454"/>
      <c r="F54" s="454"/>
      <c r="G54" s="454"/>
      <c r="H54" s="454"/>
      <c r="I54" s="454"/>
      <c r="J54" s="454"/>
      <c r="K54" s="454"/>
      <c r="L54" s="176" t="s">
        <v>194</v>
      </c>
      <c r="M54" s="177">
        <f>ROUNDDOWN(M53,-3)</f>
        <v>0</v>
      </c>
      <c r="N54" s="178" t="s">
        <v>13</v>
      </c>
      <c r="O54" s="34"/>
      <c r="P54" s="34"/>
      <c r="Q54" s="34"/>
      <c r="R54" s="34"/>
    </row>
    <row r="55" spans="1:18" ht="39.75" customHeight="1" thickTop="1">
      <c r="A55" s="53"/>
      <c r="B55" s="459"/>
      <c r="C55" s="459"/>
      <c r="D55" s="459"/>
      <c r="E55" s="459"/>
      <c r="F55" s="459"/>
      <c r="G55" s="459"/>
      <c r="H55" s="460"/>
      <c r="I55" s="457"/>
      <c r="J55" s="457"/>
      <c r="K55" s="457"/>
      <c r="L55" s="460"/>
      <c r="M55" s="460"/>
      <c r="N55" s="460"/>
      <c r="O55" s="34"/>
      <c r="P55" s="34"/>
      <c r="Q55" s="34"/>
      <c r="R55" s="34"/>
    </row>
    <row r="56" spans="1:18" s="3" customFormat="1" ht="23.25">
      <c r="A56" s="34"/>
      <c r="B56" s="371"/>
      <c r="C56" s="368"/>
      <c r="D56" s="368"/>
      <c r="E56" s="368"/>
      <c r="F56" s="368"/>
      <c r="G56" s="368"/>
      <c r="H56" s="369"/>
      <c r="I56" s="370"/>
      <c r="J56" s="370"/>
      <c r="K56" s="370"/>
      <c r="L56" s="460"/>
      <c r="M56" s="460"/>
      <c r="N56" s="460"/>
      <c r="O56" s="170"/>
      <c r="P56" s="170"/>
      <c r="Q56" s="170"/>
      <c r="R56" s="170"/>
    </row>
    <row r="57" spans="1:18" ht="30" customHeight="1">
      <c r="A57" s="34"/>
      <c r="B57" s="465"/>
      <c r="C57" s="465"/>
      <c r="D57" s="465"/>
      <c r="E57" s="465"/>
      <c r="F57" s="465"/>
      <c r="G57" s="465"/>
      <c r="H57" s="460"/>
      <c r="I57" s="457"/>
      <c r="J57" s="457"/>
      <c r="K57" s="457"/>
      <c r="L57" s="465"/>
      <c r="M57" s="465"/>
      <c r="N57" s="465"/>
      <c r="O57" s="34"/>
      <c r="P57" s="34"/>
      <c r="Q57" s="34"/>
      <c r="R57" s="34"/>
    </row>
    <row r="58" spans="1:18" s="3" customFormat="1" ht="23.25">
      <c r="A58" s="170"/>
      <c r="B58" s="466"/>
      <c r="C58" s="466"/>
      <c r="D58" s="466"/>
      <c r="E58" s="466"/>
      <c r="F58" s="466"/>
      <c r="G58" s="466"/>
      <c r="H58" s="457"/>
      <c r="I58" s="458"/>
      <c r="J58" s="458"/>
      <c r="K58" s="458"/>
      <c r="L58" s="466"/>
      <c r="M58" s="466"/>
      <c r="N58" s="466"/>
      <c r="O58" s="170"/>
      <c r="P58" s="170"/>
      <c r="Q58" s="170"/>
      <c r="R58" s="170"/>
    </row>
    <row r="59" spans="1:18" s="3" customFormat="1" ht="23.25">
      <c r="A59" s="170"/>
      <c r="B59" s="181"/>
      <c r="C59" s="181"/>
      <c r="D59" s="181"/>
      <c r="E59" s="181"/>
      <c r="F59" s="181"/>
      <c r="G59" s="181"/>
      <c r="H59" s="457"/>
      <c r="I59" s="458"/>
      <c r="J59" s="458"/>
      <c r="K59" s="458"/>
      <c r="L59" s="181"/>
      <c r="M59" s="181"/>
      <c r="N59" s="181"/>
      <c r="O59" s="170"/>
      <c r="P59" s="170"/>
      <c r="Q59" s="170"/>
      <c r="R59" s="170"/>
    </row>
    <row r="60" spans="1:18" ht="30" customHeight="1">
      <c r="A60" s="34"/>
      <c r="B60" s="465"/>
      <c r="C60" s="465"/>
      <c r="D60" s="465"/>
      <c r="E60" s="465"/>
      <c r="F60" s="465"/>
      <c r="G60" s="465"/>
      <c r="H60" s="460"/>
      <c r="I60" s="457"/>
      <c r="J60" s="457"/>
      <c r="K60" s="457"/>
      <c r="L60" s="182"/>
      <c r="M60" s="182"/>
      <c r="N60" s="34"/>
      <c r="O60" s="34"/>
      <c r="P60" s="34"/>
      <c r="Q60" s="34"/>
      <c r="R60" s="34"/>
    </row>
    <row r="61" spans="1:18" s="3" customFormat="1" ht="23.25">
      <c r="A61" s="170"/>
      <c r="B61" s="466"/>
      <c r="C61" s="466"/>
      <c r="D61" s="466"/>
      <c r="E61" s="466"/>
      <c r="F61" s="466"/>
      <c r="G61" s="466"/>
      <c r="H61" s="457"/>
      <c r="I61" s="458"/>
      <c r="J61" s="458"/>
      <c r="K61" s="458"/>
      <c r="L61" s="183"/>
      <c r="M61" s="183"/>
      <c r="N61" s="170"/>
      <c r="O61" s="170"/>
      <c r="P61" s="170"/>
      <c r="Q61" s="170"/>
      <c r="R61" s="170"/>
    </row>
    <row r="62" spans="1:18" ht="30" customHeight="1">
      <c r="A62" s="170"/>
      <c r="B62" s="181"/>
      <c r="C62" s="181"/>
      <c r="D62" s="181"/>
      <c r="E62" s="181"/>
      <c r="F62" s="181"/>
      <c r="G62" s="181"/>
      <c r="H62" s="457"/>
      <c r="I62" s="458"/>
      <c r="J62" s="458"/>
      <c r="K62" s="458"/>
      <c r="L62" s="183"/>
      <c r="M62" s="183"/>
      <c r="N62" s="170"/>
      <c r="O62" s="34"/>
      <c r="P62" s="34"/>
      <c r="Q62" s="34"/>
      <c r="R62" s="34"/>
    </row>
    <row r="63" spans="1:18" s="3" customFormat="1" ht="23.25">
      <c r="A63" s="34"/>
      <c r="B63" s="465"/>
      <c r="C63" s="465"/>
      <c r="D63" s="465"/>
      <c r="E63" s="465"/>
      <c r="F63" s="465"/>
      <c r="G63" s="465"/>
      <c r="H63" s="460"/>
      <c r="I63" s="457"/>
      <c r="J63" s="457"/>
      <c r="K63" s="457"/>
      <c r="L63" s="182"/>
      <c r="M63" s="182"/>
      <c r="N63" s="34"/>
      <c r="O63" s="170"/>
      <c r="P63" s="170"/>
      <c r="Q63" s="170"/>
      <c r="R63" s="170"/>
    </row>
    <row r="64" spans="1:18" ht="30" customHeight="1">
      <c r="A64" s="170"/>
      <c r="B64" s="466"/>
      <c r="C64" s="466"/>
      <c r="D64" s="466"/>
      <c r="E64" s="466"/>
      <c r="F64" s="466"/>
      <c r="G64" s="466"/>
      <c r="H64" s="457"/>
      <c r="I64" s="458"/>
      <c r="J64" s="458"/>
      <c r="K64" s="458"/>
      <c r="L64" s="183"/>
      <c r="M64" s="183"/>
      <c r="N64" s="170"/>
      <c r="O64" s="34"/>
      <c r="P64" s="34"/>
      <c r="Q64" s="34"/>
      <c r="R64" s="34"/>
    </row>
    <row r="65" spans="1:18" s="3" customFormat="1" ht="23.25">
      <c r="A65" s="170"/>
      <c r="B65" s="181"/>
      <c r="C65" s="181"/>
      <c r="D65" s="181"/>
      <c r="E65" s="181"/>
      <c r="F65" s="181"/>
      <c r="G65" s="181"/>
      <c r="H65" s="457"/>
      <c r="I65" s="458"/>
      <c r="J65" s="458"/>
      <c r="K65" s="458"/>
      <c r="L65" s="183"/>
      <c r="M65" s="183"/>
      <c r="N65" s="170"/>
      <c r="O65" s="170"/>
      <c r="P65" s="170"/>
      <c r="Q65" s="170"/>
      <c r="R65" s="170"/>
    </row>
    <row r="66" spans="1:18" ht="30" customHeight="1">
      <c r="A66" s="34"/>
      <c r="B66" s="465"/>
      <c r="C66" s="465"/>
      <c r="D66" s="465"/>
      <c r="E66" s="465"/>
      <c r="F66" s="465"/>
      <c r="G66" s="465"/>
      <c r="H66" s="460"/>
      <c r="I66" s="457"/>
      <c r="J66" s="457"/>
      <c r="K66" s="457"/>
      <c r="L66" s="182"/>
      <c r="M66" s="182"/>
      <c r="N66" s="34"/>
      <c r="O66" s="34"/>
      <c r="P66" s="34"/>
      <c r="Q66" s="34"/>
      <c r="R66" s="34"/>
    </row>
    <row r="67" spans="1:18" s="3" customFormat="1" ht="21.75">
      <c r="A67" s="170"/>
      <c r="B67" s="466"/>
      <c r="C67" s="466"/>
      <c r="D67" s="466"/>
      <c r="E67" s="466"/>
      <c r="F67" s="466"/>
      <c r="G67" s="466"/>
      <c r="H67" s="458"/>
      <c r="I67" s="458"/>
      <c r="J67" s="458"/>
      <c r="K67" s="458"/>
      <c r="L67" s="184"/>
      <c r="M67" s="183"/>
      <c r="N67" s="170"/>
      <c r="O67" s="170"/>
      <c r="P67" s="170"/>
      <c r="Q67" s="170"/>
      <c r="R67" s="170"/>
    </row>
    <row r="68" spans="1:18" ht="24">
      <c r="A68" s="450" t="s">
        <v>367</v>
      </c>
      <c r="B68" s="450"/>
      <c r="C68" s="450"/>
      <c r="D68" s="450"/>
      <c r="E68" s="450"/>
      <c r="F68" s="450"/>
      <c r="G68" s="450"/>
      <c r="H68" s="450"/>
      <c r="I68" s="450"/>
      <c r="J68" s="450"/>
      <c r="K68" s="450"/>
      <c r="L68" s="450"/>
      <c r="M68" s="450"/>
      <c r="N68" s="149" t="s">
        <v>206</v>
      </c>
      <c r="O68" s="34"/>
      <c r="P68" s="34"/>
      <c r="Q68" s="34"/>
      <c r="R68" s="34"/>
    </row>
    <row r="69" spans="1:18" ht="24">
      <c r="A69" s="150" t="s">
        <v>14</v>
      </c>
      <c r="B69" s="451" t="s">
        <v>263</v>
      </c>
      <c r="C69" s="451"/>
      <c r="D69" s="451"/>
      <c r="E69" s="461" t="str">
        <f>E36</f>
        <v>แบบโรงอาหารขนาดกลาง 500 ที่นั่ง</v>
      </c>
      <c r="F69" s="461"/>
      <c r="G69" s="461"/>
      <c r="H69" s="461"/>
      <c r="I69" s="461"/>
      <c r="J69" s="461"/>
      <c r="K69" s="461"/>
      <c r="L69" s="461"/>
      <c r="M69" s="461"/>
      <c r="N69" s="461"/>
      <c r="O69" s="34"/>
      <c r="P69" s="34"/>
      <c r="Q69" s="34"/>
      <c r="R69" s="34"/>
    </row>
    <row r="70" spans="1:18" ht="24">
      <c r="A70" s="151" t="s">
        <v>14</v>
      </c>
      <c r="B70" s="455" t="s">
        <v>1</v>
      </c>
      <c r="C70" s="455"/>
      <c r="D70" s="455"/>
      <c r="E70" s="455"/>
      <c r="F70" s="495" t="str">
        <f>F37</f>
        <v>โรงเรียนหนองนาคำวิทยาคม</v>
      </c>
      <c r="G70" s="495"/>
      <c r="H70" s="495"/>
      <c r="I70" s="495"/>
      <c r="J70" s="495"/>
      <c r="K70" s="495"/>
      <c r="L70" s="35" t="s">
        <v>11</v>
      </c>
      <c r="M70" s="452" t="str">
        <f>M37</f>
        <v>ขอนแก่น</v>
      </c>
      <c r="N70" s="452"/>
      <c r="O70" s="34"/>
      <c r="P70" s="34"/>
      <c r="Q70" s="34"/>
      <c r="R70" s="34"/>
    </row>
    <row r="71" spans="1:18" ht="24">
      <c r="A71" s="151" t="s">
        <v>14</v>
      </c>
      <c r="B71" s="152" t="s">
        <v>2</v>
      </c>
      <c r="C71" s="152"/>
      <c r="D71" s="152"/>
      <c r="E71" s="456"/>
      <c r="F71" s="456"/>
      <c r="G71" s="456"/>
      <c r="H71" s="456"/>
      <c r="I71" s="456"/>
      <c r="J71" s="456"/>
      <c r="K71" s="456"/>
      <c r="L71" s="456"/>
      <c r="M71" s="456"/>
      <c r="N71" s="456"/>
      <c r="O71" s="34"/>
      <c r="P71" s="34"/>
      <c r="Q71" s="34"/>
      <c r="R71" s="34"/>
    </row>
    <row r="72" spans="1:18" ht="24">
      <c r="A72" s="151" t="s">
        <v>14</v>
      </c>
      <c r="B72" s="456" t="s">
        <v>264</v>
      </c>
      <c r="C72" s="456"/>
      <c r="D72" s="456"/>
      <c r="E72" s="456"/>
      <c r="F72" s="456"/>
      <c r="G72" s="456"/>
      <c r="H72" s="456"/>
      <c r="I72" s="456"/>
      <c r="J72" s="456"/>
      <c r="K72" s="153" t="s">
        <v>15</v>
      </c>
      <c r="L72" s="37">
        <v>2</v>
      </c>
      <c r="M72" s="456" t="s">
        <v>16</v>
      </c>
      <c r="N72" s="456"/>
      <c r="O72" s="34"/>
      <c r="P72" s="34"/>
      <c r="Q72" s="34"/>
      <c r="R72" s="34"/>
    </row>
    <row r="73" spans="1:18" ht="24">
      <c r="A73" s="151" t="s">
        <v>14</v>
      </c>
      <c r="B73" s="456" t="s">
        <v>3</v>
      </c>
      <c r="C73" s="456"/>
      <c r="D73" s="456"/>
      <c r="E73" s="456"/>
      <c r="F73" s="456"/>
      <c r="G73" s="456"/>
      <c r="H73" s="471">
        <f>H40</f>
        <v>0</v>
      </c>
      <c r="I73" s="471"/>
      <c r="J73" s="471"/>
      <c r="K73" s="470"/>
      <c r="L73" s="470"/>
      <c r="M73" s="476"/>
      <c r="N73" s="476"/>
      <c r="O73" s="34"/>
      <c r="P73" s="34"/>
      <c r="Q73" s="34"/>
      <c r="R73" s="34"/>
    </row>
    <row r="74" spans="1:18" s="3" customFormat="1" ht="21" customHeight="1">
      <c r="A74" s="170"/>
      <c r="B74" s="491" t="s">
        <v>260</v>
      </c>
      <c r="C74" s="491"/>
      <c r="D74" s="491"/>
      <c r="E74" s="491"/>
      <c r="F74" s="491"/>
      <c r="G74" s="491"/>
      <c r="H74" s="491"/>
      <c r="I74" s="491"/>
      <c r="J74" s="491"/>
      <c r="K74" s="491"/>
      <c r="L74" s="491"/>
      <c r="M74" s="491"/>
      <c r="N74" s="491"/>
      <c r="O74" s="170"/>
      <c r="P74" s="170"/>
      <c r="Q74" s="170"/>
      <c r="R74" s="170"/>
    </row>
    <row r="75" spans="1:18" s="3" customFormat="1" ht="21" customHeight="1">
      <c r="A75" s="191"/>
      <c r="B75" s="469" t="s">
        <v>261</v>
      </c>
      <c r="C75" s="469"/>
      <c r="D75" s="469"/>
      <c r="E75" s="469"/>
      <c r="F75" s="469"/>
      <c r="G75" s="469"/>
      <c r="H75" s="469"/>
      <c r="I75" s="469"/>
      <c r="J75" s="469"/>
      <c r="K75" s="469"/>
      <c r="L75" s="469"/>
      <c r="M75" s="469"/>
      <c r="N75" s="469"/>
      <c r="O75" s="170"/>
      <c r="P75" s="170"/>
      <c r="Q75" s="170"/>
      <c r="R75" s="170"/>
    </row>
    <row r="76" spans="1:18" s="3" customFormat="1" ht="21" customHeight="1" thickBot="1">
      <c r="A76" s="469" t="s">
        <v>262</v>
      </c>
      <c r="B76" s="469"/>
      <c r="C76" s="469"/>
      <c r="D76" s="469"/>
      <c r="E76" s="469"/>
      <c r="F76" s="469"/>
      <c r="G76" s="469"/>
      <c r="H76" s="469"/>
      <c r="I76" s="469"/>
      <c r="J76" s="469"/>
      <c r="K76" s="469"/>
      <c r="L76" s="469"/>
      <c r="M76" s="469"/>
      <c r="N76" s="469"/>
      <c r="O76" s="170"/>
      <c r="P76" s="170"/>
      <c r="Q76" s="170"/>
      <c r="R76" s="170"/>
    </row>
    <row r="77" spans="1:18" ht="21.75" customHeight="1" thickTop="1">
      <c r="A77" s="467" t="s">
        <v>4</v>
      </c>
      <c r="B77" s="472" t="s">
        <v>5</v>
      </c>
      <c r="C77" s="485"/>
      <c r="D77" s="485"/>
      <c r="E77" s="485"/>
      <c r="F77" s="485"/>
      <c r="G77" s="485"/>
      <c r="H77" s="485"/>
      <c r="I77" s="485"/>
      <c r="J77" s="485"/>
      <c r="K77" s="473"/>
      <c r="L77" s="472" t="s">
        <v>183</v>
      </c>
      <c r="M77" s="473"/>
      <c r="N77" s="467" t="s">
        <v>6</v>
      </c>
      <c r="O77" s="34"/>
      <c r="P77" s="34"/>
      <c r="Q77" s="34"/>
      <c r="R77" s="34"/>
    </row>
    <row r="78" spans="1:18" ht="21" customHeight="1" thickBot="1">
      <c r="A78" s="468"/>
      <c r="B78" s="486"/>
      <c r="C78" s="487"/>
      <c r="D78" s="487"/>
      <c r="E78" s="487"/>
      <c r="F78" s="487"/>
      <c r="G78" s="487"/>
      <c r="H78" s="487"/>
      <c r="I78" s="487"/>
      <c r="J78" s="487"/>
      <c r="K78" s="488"/>
      <c r="L78" s="474" t="s">
        <v>179</v>
      </c>
      <c r="M78" s="475"/>
      <c r="N78" s="468"/>
      <c r="O78" s="34"/>
      <c r="P78" s="34"/>
      <c r="Q78" s="34"/>
      <c r="R78" s="34"/>
    </row>
    <row r="79" spans="1:18" ht="24.75" thickTop="1">
      <c r="A79" s="159">
        <v>1</v>
      </c>
      <c r="B79" s="480" t="s">
        <v>212</v>
      </c>
      <c r="C79" s="481"/>
      <c r="D79" s="481"/>
      <c r="E79" s="481"/>
      <c r="F79" s="481"/>
      <c r="G79" s="481"/>
      <c r="H79" s="481"/>
      <c r="I79" s="481"/>
      <c r="J79" s="481"/>
      <c r="K79" s="482"/>
      <c r="L79" s="483">
        <f>'ปร.4(พ)'!H28</f>
        <v>0</v>
      </c>
      <c r="M79" s="484"/>
      <c r="N79" s="192"/>
      <c r="O79" s="34"/>
      <c r="P79" s="34"/>
      <c r="Q79" s="34"/>
      <c r="R79" s="34"/>
    </row>
    <row r="80" spans="1:18" ht="24">
      <c r="A80" s="42"/>
      <c r="B80" s="477"/>
      <c r="C80" s="478"/>
      <c r="D80" s="478"/>
      <c r="E80" s="478"/>
      <c r="F80" s="478"/>
      <c r="G80" s="478"/>
      <c r="H80" s="478"/>
      <c r="I80" s="478"/>
      <c r="J80" s="478"/>
      <c r="K80" s="479"/>
      <c r="L80" s="489"/>
      <c r="M80" s="490"/>
      <c r="N80" s="193"/>
      <c r="O80" s="34"/>
      <c r="P80" s="34"/>
      <c r="Q80" s="34"/>
      <c r="R80" s="34"/>
    </row>
    <row r="81" spans="1:18" ht="24">
      <c r="A81" s="42"/>
      <c r="B81" s="477"/>
      <c r="C81" s="478"/>
      <c r="D81" s="478"/>
      <c r="E81" s="478"/>
      <c r="F81" s="478"/>
      <c r="G81" s="478"/>
      <c r="H81" s="478"/>
      <c r="I81" s="478"/>
      <c r="J81" s="478"/>
      <c r="K81" s="479"/>
      <c r="L81" s="489"/>
      <c r="M81" s="490"/>
      <c r="N81" s="193"/>
      <c r="O81" s="34"/>
      <c r="P81" s="34"/>
      <c r="Q81" s="34"/>
      <c r="R81" s="34"/>
    </row>
    <row r="82" spans="1:18" ht="24">
      <c r="A82" s="42"/>
      <c r="B82" s="477"/>
      <c r="C82" s="478"/>
      <c r="D82" s="478"/>
      <c r="E82" s="478"/>
      <c r="F82" s="478"/>
      <c r="G82" s="478"/>
      <c r="H82" s="478"/>
      <c r="I82" s="478"/>
      <c r="J82" s="478"/>
      <c r="K82" s="479"/>
      <c r="L82" s="489"/>
      <c r="M82" s="490"/>
      <c r="N82" s="193"/>
      <c r="O82" s="34"/>
      <c r="P82" s="34"/>
      <c r="Q82" s="34"/>
      <c r="R82" s="34"/>
    </row>
    <row r="83" spans="1:18" ht="24.75" thickBot="1">
      <c r="A83" s="42"/>
      <c r="B83" s="477"/>
      <c r="C83" s="478"/>
      <c r="D83" s="478"/>
      <c r="E83" s="478"/>
      <c r="F83" s="478"/>
      <c r="G83" s="478"/>
      <c r="H83" s="478"/>
      <c r="I83" s="478"/>
      <c r="J83" s="478"/>
      <c r="K83" s="479"/>
      <c r="L83" s="489"/>
      <c r="M83" s="490"/>
      <c r="N83" s="193"/>
      <c r="O83" s="34"/>
      <c r="P83" s="34"/>
      <c r="Q83" s="34"/>
      <c r="R83" s="34"/>
    </row>
    <row r="84" spans="1:18" ht="24.75" thickTop="1">
      <c r="A84" s="462" t="s">
        <v>211</v>
      </c>
      <c r="B84" s="463"/>
      <c r="C84" s="463"/>
      <c r="D84" s="463"/>
      <c r="E84" s="463"/>
      <c r="F84" s="463"/>
      <c r="G84" s="463"/>
      <c r="H84" s="463"/>
      <c r="I84" s="463"/>
      <c r="J84" s="463"/>
      <c r="K84" s="464"/>
      <c r="L84" s="525">
        <f>SUM(L79:M83)</f>
        <v>0</v>
      </c>
      <c r="M84" s="526"/>
      <c r="N84" s="194"/>
      <c r="O84" s="34"/>
      <c r="P84" s="34"/>
      <c r="Q84" s="34"/>
      <c r="R84" s="34"/>
    </row>
    <row r="85" spans="1:18" ht="24.75" thickBot="1">
      <c r="A85" s="453" t="str">
        <f>"("&amp;_xlfn.BAHTTEXT(L85)&amp;")"</f>
        <v>(ศูนย์บาทถ้วน)</v>
      </c>
      <c r="B85" s="454"/>
      <c r="C85" s="454"/>
      <c r="D85" s="454"/>
      <c r="E85" s="454"/>
      <c r="F85" s="454"/>
      <c r="G85" s="454"/>
      <c r="H85" s="454"/>
      <c r="I85" s="454"/>
      <c r="J85" s="454"/>
      <c r="K85" s="195" t="s">
        <v>194</v>
      </c>
      <c r="L85" s="527">
        <f>ROUNDDOWN(L84,-3)</f>
        <v>0</v>
      </c>
      <c r="M85" s="528"/>
      <c r="N85" s="196" t="s">
        <v>13</v>
      </c>
      <c r="O85" s="34"/>
      <c r="P85" s="34"/>
      <c r="Q85" s="34"/>
      <c r="R85" s="34"/>
    </row>
    <row r="86" spans="1:18" ht="39.75" customHeight="1" thickTop="1">
      <c r="A86" s="53"/>
      <c r="B86" s="459"/>
      <c r="C86" s="459"/>
      <c r="D86" s="459"/>
      <c r="E86" s="459"/>
      <c r="F86" s="459"/>
      <c r="G86" s="459"/>
      <c r="H86" s="460"/>
      <c r="I86" s="457"/>
      <c r="J86" s="457"/>
      <c r="K86" s="457"/>
      <c r="L86" s="460"/>
      <c r="M86" s="460"/>
      <c r="N86" s="460"/>
      <c r="O86" s="34"/>
      <c r="P86" s="34"/>
      <c r="Q86" s="34"/>
      <c r="R86" s="34"/>
    </row>
    <row r="87" spans="1:18" s="3" customFormat="1" ht="23.25">
      <c r="A87" s="34"/>
      <c r="B87" s="371"/>
      <c r="C87" s="368"/>
      <c r="D87" s="368"/>
      <c r="E87" s="368"/>
      <c r="F87" s="368"/>
      <c r="G87" s="368"/>
      <c r="H87" s="369"/>
      <c r="I87" s="370"/>
      <c r="J87" s="370"/>
      <c r="K87" s="370"/>
      <c r="L87" s="460"/>
      <c r="M87" s="460"/>
      <c r="N87" s="460"/>
      <c r="O87" s="170"/>
      <c r="P87" s="170"/>
      <c r="Q87" s="170"/>
      <c r="R87" s="170"/>
    </row>
    <row r="88" spans="1:18" ht="30" customHeight="1">
      <c r="A88" s="34"/>
      <c r="B88" s="465"/>
      <c r="C88" s="465"/>
      <c r="D88" s="465"/>
      <c r="E88" s="465"/>
      <c r="F88" s="465"/>
      <c r="G88" s="465"/>
      <c r="H88" s="460"/>
      <c r="I88" s="457"/>
      <c r="J88" s="457"/>
      <c r="K88" s="457"/>
      <c r="L88" s="465"/>
      <c r="M88" s="465"/>
      <c r="N88" s="465"/>
      <c r="O88" s="34"/>
      <c r="P88" s="34"/>
      <c r="Q88" s="34"/>
      <c r="R88" s="34"/>
    </row>
    <row r="89" spans="1:18" ht="30" customHeight="1">
      <c r="A89" s="170"/>
      <c r="B89" s="466"/>
      <c r="C89" s="466"/>
      <c r="D89" s="466"/>
      <c r="E89" s="466"/>
      <c r="F89" s="466"/>
      <c r="G89" s="466"/>
      <c r="H89" s="457"/>
      <c r="I89" s="458"/>
      <c r="J89" s="458"/>
      <c r="K89" s="458"/>
      <c r="L89" s="466"/>
      <c r="M89" s="466"/>
      <c r="N89" s="466"/>
      <c r="O89" s="34"/>
      <c r="P89" s="34"/>
      <c r="Q89" s="34"/>
      <c r="R89" s="34"/>
    </row>
    <row r="90" spans="1:18" s="3" customFormat="1" ht="23.25">
      <c r="A90" s="170"/>
      <c r="B90" s="181"/>
      <c r="C90" s="181"/>
      <c r="D90" s="181"/>
      <c r="E90" s="181"/>
      <c r="F90" s="181"/>
      <c r="G90" s="181"/>
      <c r="H90" s="457"/>
      <c r="I90" s="458"/>
      <c r="J90" s="458"/>
      <c r="K90" s="458"/>
      <c r="L90" s="181"/>
      <c r="M90" s="181"/>
      <c r="N90" s="181"/>
      <c r="O90" s="170"/>
      <c r="P90" s="170"/>
      <c r="Q90" s="170"/>
      <c r="R90" s="170"/>
    </row>
    <row r="91" spans="1:18" s="3" customFormat="1" ht="23.25">
      <c r="A91" s="34"/>
      <c r="B91" s="465"/>
      <c r="C91" s="465"/>
      <c r="D91" s="465"/>
      <c r="E91" s="465"/>
      <c r="F91" s="465"/>
      <c r="G91" s="465"/>
      <c r="H91" s="460"/>
      <c r="I91" s="457"/>
      <c r="J91" s="457"/>
      <c r="K91" s="457"/>
      <c r="L91" s="182"/>
      <c r="M91" s="182"/>
      <c r="N91" s="34"/>
      <c r="O91" s="170"/>
      <c r="P91" s="170"/>
      <c r="Q91" s="170"/>
      <c r="R91" s="170"/>
    </row>
    <row r="92" spans="1:18" ht="30" customHeight="1">
      <c r="A92" s="170"/>
      <c r="B92" s="466"/>
      <c r="C92" s="466"/>
      <c r="D92" s="466"/>
      <c r="E92" s="466"/>
      <c r="F92" s="466"/>
      <c r="G92" s="466"/>
      <c r="H92" s="457"/>
      <c r="I92" s="458"/>
      <c r="J92" s="458"/>
      <c r="K92" s="458"/>
      <c r="L92" s="183"/>
      <c r="M92" s="183"/>
      <c r="N92" s="170"/>
      <c r="O92" s="34"/>
      <c r="P92" s="34"/>
      <c r="Q92" s="34"/>
      <c r="R92" s="34"/>
    </row>
    <row r="93" spans="1:18" s="3" customFormat="1" ht="23.25">
      <c r="A93" s="170"/>
      <c r="B93" s="181"/>
      <c r="C93" s="181"/>
      <c r="D93" s="181"/>
      <c r="E93" s="181"/>
      <c r="F93" s="181"/>
      <c r="G93" s="181"/>
      <c r="H93" s="457"/>
      <c r="I93" s="458"/>
      <c r="J93" s="458"/>
      <c r="K93" s="458"/>
      <c r="L93" s="183"/>
      <c r="M93" s="183"/>
      <c r="N93" s="170"/>
      <c r="O93" s="170"/>
      <c r="P93" s="170"/>
      <c r="Q93" s="170"/>
      <c r="R93" s="170"/>
    </row>
    <row r="94" spans="1:18" ht="30" customHeight="1">
      <c r="A94" s="34"/>
      <c r="B94" s="465"/>
      <c r="C94" s="465"/>
      <c r="D94" s="465"/>
      <c r="E94" s="465"/>
      <c r="F94" s="465"/>
      <c r="G94" s="465"/>
      <c r="H94" s="460"/>
      <c r="I94" s="457"/>
      <c r="J94" s="457"/>
      <c r="K94" s="457"/>
      <c r="L94" s="182"/>
      <c r="M94" s="182"/>
      <c r="N94" s="34"/>
      <c r="O94" s="34"/>
      <c r="P94" s="34"/>
      <c r="Q94" s="34"/>
      <c r="R94" s="34"/>
    </row>
    <row r="95" spans="1:18" s="3" customFormat="1" ht="23.25">
      <c r="A95" s="170"/>
      <c r="B95" s="466"/>
      <c r="C95" s="466"/>
      <c r="D95" s="466"/>
      <c r="E95" s="466"/>
      <c r="F95" s="466"/>
      <c r="G95" s="466"/>
      <c r="H95" s="457"/>
      <c r="I95" s="458"/>
      <c r="J95" s="458"/>
      <c r="K95" s="458"/>
      <c r="L95" s="183"/>
      <c r="M95" s="183"/>
      <c r="N95" s="170"/>
      <c r="O95" s="170"/>
      <c r="P95" s="170"/>
      <c r="Q95" s="170"/>
      <c r="R95" s="170"/>
    </row>
    <row r="96" spans="1:18" ht="30" customHeight="1">
      <c r="A96" s="170"/>
      <c r="B96" s="181"/>
      <c r="C96" s="181"/>
      <c r="D96" s="181"/>
      <c r="E96" s="181"/>
      <c r="F96" s="181"/>
      <c r="G96" s="181"/>
      <c r="H96" s="457"/>
      <c r="I96" s="458"/>
      <c r="J96" s="458"/>
      <c r="K96" s="458"/>
      <c r="L96" s="183"/>
      <c r="M96" s="183"/>
      <c r="N96" s="170"/>
      <c r="O96" s="34"/>
      <c r="P96" s="34"/>
      <c r="Q96" s="34"/>
      <c r="R96" s="34"/>
    </row>
    <row r="97" spans="1:18" s="3" customFormat="1" ht="23.25">
      <c r="A97" s="34"/>
      <c r="B97" s="465"/>
      <c r="C97" s="465"/>
      <c r="D97" s="465"/>
      <c r="E97" s="465"/>
      <c r="F97" s="465"/>
      <c r="G97" s="465"/>
      <c r="H97" s="460"/>
      <c r="I97" s="457"/>
      <c r="J97" s="457"/>
      <c r="K97" s="457"/>
      <c r="L97" s="182"/>
      <c r="M97" s="182"/>
      <c r="N97" s="34"/>
      <c r="O97" s="170"/>
      <c r="P97" s="170"/>
      <c r="Q97" s="170"/>
      <c r="R97" s="170"/>
    </row>
    <row r="98" spans="1:18" ht="30" customHeight="1">
      <c r="A98" s="34"/>
      <c r="B98" s="465"/>
      <c r="C98" s="465"/>
      <c r="D98" s="465"/>
      <c r="E98" s="465"/>
      <c r="F98" s="465"/>
      <c r="G98" s="465"/>
      <c r="H98" s="460"/>
      <c r="I98" s="457"/>
      <c r="J98" s="457"/>
      <c r="K98" s="457"/>
      <c r="L98" s="182"/>
      <c r="M98" s="182"/>
      <c r="N98" s="34"/>
      <c r="O98" s="34"/>
      <c r="P98" s="34"/>
      <c r="Q98" s="34"/>
      <c r="R98" s="34"/>
    </row>
    <row r="99" spans="1:18" s="3" customFormat="1" ht="21.75">
      <c r="A99" s="170"/>
      <c r="B99" s="466"/>
      <c r="C99" s="466"/>
      <c r="D99" s="466"/>
      <c r="E99" s="466"/>
      <c r="F99" s="466"/>
      <c r="G99" s="466"/>
      <c r="H99" s="458"/>
      <c r="I99" s="458"/>
      <c r="J99" s="458"/>
      <c r="K99" s="458"/>
      <c r="L99" s="184"/>
      <c r="M99" s="183"/>
      <c r="N99" s="170"/>
      <c r="O99" s="170"/>
      <c r="P99" s="170"/>
      <c r="Q99" s="170"/>
      <c r="R99" s="170"/>
    </row>
    <row r="100" spans="1:18" s="3" customFormat="1" ht="21.75">
      <c r="A100" s="170"/>
      <c r="B100" s="181"/>
      <c r="C100" s="181"/>
      <c r="D100" s="181"/>
      <c r="E100" s="181"/>
      <c r="F100" s="181"/>
      <c r="G100" s="181"/>
      <c r="H100" s="49"/>
      <c r="I100" s="49"/>
      <c r="J100" s="49"/>
      <c r="K100" s="49"/>
      <c r="L100" s="184"/>
      <c r="M100" s="183"/>
      <c r="N100" s="170"/>
      <c r="O100" s="170"/>
      <c r="P100" s="170"/>
      <c r="Q100" s="170"/>
      <c r="R100" s="170"/>
    </row>
    <row r="101" spans="1:18" ht="24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55"/>
      <c r="N101" s="34"/>
      <c r="O101" s="34"/>
      <c r="P101" s="34"/>
      <c r="Q101" s="34"/>
      <c r="R101" s="34"/>
    </row>
  </sheetData>
  <sheetProtection/>
  <mergeCells count="173">
    <mergeCell ref="H65:K65"/>
    <mergeCell ref="B66:G66"/>
    <mergeCell ref="H66:K66"/>
    <mergeCell ref="H60:K60"/>
    <mergeCell ref="B67:G67"/>
    <mergeCell ref="H67:K67"/>
    <mergeCell ref="H62:K62"/>
    <mergeCell ref="B63:G63"/>
    <mergeCell ref="H63:K63"/>
    <mergeCell ref="H97:K97"/>
    <mergeCell ref="H94:K94"/>
    <mergeCell ref="B95:G95"/>
    <mergeCell ref="H95:K95"/>
    <mergeCell ref="L23:N23"/>
    <mergeCell ref="B23:G23"/>
    <mergeCell ref="H23:K23"/>
    <mergeCell ref="B58:G58"/>
    <mergeCell ref="H58:K58"/>
    <mergeCell ref="H25:K25"/>
    <mergeCell ref="H90:K90"/>
    <mergeCell ref="B94:G94"/>
    <mergeCell ref="B57:G57"/>
    <mergeCell ref="H57:K57"/>
    <mergeCell ref="L57:N57"/>
    <mergeCell ref="B61:G61"/>
    <mergeCell ref="H61:K61"/>
    <mergeCell ref="B92:G92"/>
    <mergeCell ref="H86:K86"/>
    <mergeCell ref="L86:N86"/>
    <mergeCell ref="B99:G99"/>
    <mergeCell ref="H99:K99"/>
    <mergeCell ref="B91:G91"/>
    <mergeCell ref="H91:K91"/>
    <mergeCell ref="H93:K93"/>
    <mergeCell ref="H96:K96"/>
    <mergeCell ref="H92:K92"/>
    <mergeCell ref="B98:G98"/>
    <mergeCell ref="H98:K98"/>
    <mergeCell ref="B97:G97"/>
    <mergeCell ref="B89:G89"/>
    <mergeCell ref="H89:K89"/>
    <mergeCell ref="L89:N89"/>
    <mergeCell ref="B86:G86"/>
    <mergeCell ref="B88:G88"/>
    <mergeCell ref="H88:K88"/>
    <mergeCell ref="L87:N87"/>
    <mergeCell ref="L88:N88"/>
    <mergeCell ref="B81:K81"/>
    <mergeCell ref="A85:J85"/>
    <mergeCell ref="B82:K82"/>
    <mergeCell ref="L84:M84"/>
    <mergeCell ref="L81:M81"/>
    <mergeCell ref="L82:M82"/>
    <mergeCell ref="L83:M83"/>
    <mergeCell ref="L85:M85"/>
    <mergeCell ref="A84:K84"/>
    <mergeCell ref="B83:K83"/>
    <mergeCell ref="A1:M1"/>
    <mergeCell ref="A8:A9"/>
    <mergeCell ref="I14:J14"/>
    <mergeCell ref="I15:J15"/>
    <mergeCell ref="B15:H15"/>
    <mergeCell ref="B13:J13"/>
    <mergeCell ref="B3:E3"/>
    <mergeCell ref="N8:N9"/>
    <mergeCell ref="M3:N3"/>
    <mergeCell ref="F3:K3"/>
    <mergeCell ref="E4:N4"/>
    <mergeCell ref="M6:N6"/>
    <mergeCell ref="B5:J5"/>
    <mergeCell ref="M5:N5"/>
    <mergeCell ref="L8:L9"/>
    <mergeCell ref="B14:H14"/>
    <mergeCell ref="B12:J12"/>
    <mergeCell ref="H6:J6"/>
    <mergeCell ref="K6:L6"/>
    <mergeCell ref="B6:G6"/>
    <mergeCell ref="B11:J11"/>
    <mergeCell ref="B8:J9"/>
    <mergeCell ref="B10:J10"/>
    <mergeCell ref="L24:N24"/>
    <mergeCell ref="B16:H16"/>
    <mergeCell ref="B17:H17"/>
    <mergeCell ref="K20:N20"/>
    <mergeCell ref="I20:J20"/>
    <mergeCell ref="I21:J21"/>
    <mergeCell ref="I16:J16"/>
    <mergeCell ref="I17:J17"/>
    <mergeCell ref="B24:G24"/>
    <mergeCell ref="H27:K27"/>
    <mergeCell ref="B32:G32"/>
    <mergeCell ref="H33:K33"/>
    <mergeCell ref="A35:M35"/>
    <mergeCell ref="B37:E37"/>
    <mergeCell ref="B20:H20"/>
    <mergeCell ref="K21:N21"/>
    <mergeCell ref="B21:H21"/>
    <mergeCell ref="L22:N22"/>
    <mergeCell ref="H28:K28"/>
    <mergeCell ref="H29:K29"/>
    <mergeCell ref="B30:G30"/>
    <mergeCell ref="A42:A43"/>
    <mergeCell ref="B33:G33"/>
    <mergeCell ref="M39:N39"/>
    <mergeCell ref="K40:L40"/>
    <mergeCell ref="M40:N40"/>
    <mergeCell ref="H31:K31"/>
    <mergeCell ref="M37:N37"/>
    <mergeCell ref="B49:J49"/>
    <mergeCell ref="B46:J46"/>
    <mergeCell ref="B50:J50"/>
    <mergeCell ref="B47:J47"/>
    <mergeCell ref="H24:K24"/>
    <mergeCell ref="B27:G27"/>
    <mergeCell ref="B26:G26"/>
    <mergeCell ref="H32:K32"/>
    <mergeCell ref="H30:K30"/>
    <mergeCell ref="H26:K26"/>
    <mergeCell ref="F37:K37"/>
    <mergeCell ref="E38:N38"/>
    <mergeCell ref="B39:J39"/>
    <mergeCell ref="B40:G40"/>
    <mergeCell ref="N42:N43"/>
    <mergeCell ref="B42:J43"/>
    <mergeCell ref="H40:J40"/>
    <mergeCell ref="B45:J45"/>
    <mergeCell ref="B60:G60"/>
    <mergeCell ref="A53:L53"/>
    <mergeCell ref="F70:K70"/>
    <mergeCell ref="E69:N69"/>
    <mergeCell ref="L56:N56"/>
    <mergeCell ref="B64:G64"/>
    <mergeCell ref="B52:J52"/>
    <mergeCell ref="B51:J51"/>
    <mergeCell ref="B48:J48"/>
    <mergeCell ref="M73:N73"/>
    <mergeCell ref="B80:K80"/>
    <mergeCell ref="B79:K79"/>
    <mergeCell ref="L79:M79"/>
    <mergeCell ref="B77:K78"/>
    <mergeCell ref="L80:M80"/>
    <mergeCell ref="B73:G73"/>
    <mergeCell ref="B74:N74"/>
    <mergeCell ref="A77:A78"/>
    <mergeCell ref="M72:N72"/>
    <mergeCell ref="B75:N75"/>
    <mergeCell ref="K73:L73"/>
    <mergeCell ref="A76:N76"/>
    <mergeCell ref="H73:J73"/>
    <mergeCell ref="N77:N78"/>
    <mergeCell ref="L77:M77"/>
    <mergeCell ref="L78:M78"/>
    <mergeCell ref="B72:J72"/>
    <mergeCell ref="H64:K64"/>
    <mergeCell ref="B2:D2"/>
    <mergeCell ref="E2:N2"/>
    <mergeCell ref="B36:D36"/>
    <mergeCell ref="E36:N36"/>
    <mergeCell ref="A18:L18"/>
    <mergeCell ref="A19:K19"/>
    <mergeCell ref="B29:G29"/>
    <mergeCell ref="L58:N58"/>
    <mergeCell ref="B44:J44"/>
    <mergeCell ref="A68:M68"/>
    <mergeCell ref="B69:D69"/>
    <mergeCell ref="M70:N70"/>
    <mergeCell ref="A54:K54"/>
    <mergeCell ref="B70:E70"/>
    <mergeCell ref="E71:N71"/>
    <mergeCell ref="H59:K59"/>
    <mergeCell ref="B55:G55"/>
    <mergeCell ref="H55:K55"/>
    <mergeCell ref="L55:N55"/>
  </mergeCells>
  <printOptions/>
  <pageMargins left="0.4724409448818898" right="0.1968503937007874" top="0.5905511811023623" bottom="0.3937007874015748" header="0.1968503937007874" footer="0.3937007874015748"/>
  <pageSetup horizontalDpi="300" verticalDpi="300" orientation="portrait" paperSize="9" r:id="rId1"/>
  <headerFooter alignWithMargins="0">
    <oddHeader>&amp;R&amp;"TH SarabunPSK,ธรรมดา"&amp;12&amp;F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00"/>
  </sheetPr>
  <dimension ref="A1:P35"/>
  <sheetViews>
    <sheetView view="pageBreakPreview" zoomScaleSheetLayoutView="100" zoomScalePageLayoutView="0" workbookViewId="0" topLeftCell="A19">
      <selection activeCell="P4" sqref="P4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4.140625" style="1" customWidth="1"/>
    <col min="4" max="4" width="12.8515625" style="1" customWidth="1"/>
    <col min="5" max="5" width="19.140625" style="1" customWidth="1"/>
    <col min="6" max="6" width="14.7109375" style="1" customWidth="1"/>
    <col min="7" max="7" width="3.28125" style="1" customWidth="1"/>
    <col min="8" max="8" width="3.8515625" style="2" customWidth="1"/>
    <col min="9" max="9" width="10.00390625" style="2" customWidth="1"/>
    <col min="10" max="10" width="7.8515625" style="2" customWidth="1"/>
    <col min="11" max="11" width="9.00390625" style="1" bestFit="1" customWidth="1"/>
    <col min="12" max="12" width="3.28125" style="1" customWidth="1"/>
    <col min="13" max="16384" width="9.140625" style="1" customWidth="1"/>
  </cols>
  <sheetData>
    <row r="1" spans="1:16" ht="25.5">
      <c r="A1" s="553" t="s">
        <v>372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34"/>
      <c r="M1" s="34"/>
      <c r="N1" s="34"/>
      <c r="O1" s="34"/>
      <c r="P1" s="34"/>
    </row>
    <row r="2" spans="1:16" ht="24">
      <c r="A2" s="451" t="s">
        <v>263</v>
      </c>
      <c r="B2" s="451"/>
      <c r="C2" s="451"/>
      <c r="D2" s="461" t="str">
        <f>'ปร.4(ก)'!C2</f>
        <v>แบบโรงอาหารขนาดกลาง 500 ที่นั่ง</v>
      </c>
      <c r="E2" s="461"/>
      <c r="F2" s="461"/>
      <c r="G2" s="461"/>
      <c r="H2" s="461"/>
      <c r="I2" s="461"/>
      <c r="J2" s="461"/>
      <c r="K2" s="461"/>
      <c r="L2" s="34"/>
      <c r="M2" s="34"/>
      <c r="N2" s="34"/>
      <c r="O2" s="34"/>
      <c r="P2" s="34"/>
    </row>
    <row r="3" spans="1:16" ht="24">
      <c r="A3" s="455" t="s">
        <v>1</v>
      </c>
      <c r="B3" s="455"/>
      <c r="C3" s="455"/>
      <c r="D3" s="456" t="s">
        <v>364</v>
      </c>
      <c r="E3" s="495"/>
      <c r="F3" s="495"/>
      <c r="G3" s="556" t="s">
        <v>11</v>
      </c>
      <c r="H3" s="556"/>
      <c r="I3" s="456" t="s">
        <v>365</v>
      </c>
      <c r="J3" s="456"/>
      <c r="K3" s="456"/>
      <c r="L3" s="34"/>
      <c r="M3" s="34"/>
      <c r="N3" s="34"/>
      <c r="O3" s="34"/>
      <c r="P3" s="34"/>
    </row>
    <row r="4" spans="1:16" ht="24">
      <c r="A4" s="455" t="s">
        <v>2</v>
      </c>
      <c r="B4" s="455"/>
      <c r="C4" s="456">
        <f>'ปร.5'!E4</f>
        <v>0</v>
      </c>
      <c r="D4" s="456"/>
      <c r="E4" s="456"/>
      <c r="F4" s="456"/>
      <c r="G4" s="456"/>
      <c r="H4" s="456"/>
      <c r="I4" s="456"/>
      <c r="J4" s="456"/>
      <c r="K4" s="456"/>
      <c r="L4" s="34"/>
      <c r="M4" s="34"/>
      <c r="N4" s="34"/>
      <c r="O4" s="34"/>
      <c r="P4" s="34"/>
    </row>
    <row r="5" spans="1:16" ht="24">
      <c r="A5" s="456" t="s">
        <v>351</v>
      </c>
      <c r="B5" s="558"/>
      <c r="C5" s="558"/>
      <c r="D5" s="558"/>
      <c r="E5" s="558"/>
      <c r="F5" s="36"/>
      <c r="G5" s="456" t="s">
        <v>15</v>
      </c>
      <c r="H5" s="456"/>
      <c r="I5" s="478">
        <v>19</v>
      </c>
      <c r="J5" s="478"/>
      <c r="K5" s="38" t="s">
        <v>16</v>
      </c>
      <c r="L5" s="34"/>
      <c r="M5" s="34"/>
      <c r="N5" s="34"/>
      <c r="O5" s="34"/>
      <c r="P5" s="34"/>
    </row>
    <row r="6" spans="1:16" ht="24">
      <c r="A6" s="456" t="s">
        <v>3</v>
      </c>
      <c r="B6" s="456"/>
      <c r="C6" s="456"/>
      <c r="D6" s="456"/>
      <c r="E6" s="39">
        <f>'ปร.5'!H6</f>
        <v>0</v>
      </c>
      <c r="F6" s="38"/>
      <c r="G6" s="456"/>
      <c r="H6" s="456"/>
      <c r="I6" s="456"/>
      <c r="J6" s="476"/>
      <c r="K6" s="476"/>
      <c r="L6" s="34"/>
      <c r="M6" s="34"/>
      <c r="N6" s="34"/>
      <c r="O6" s="34"/>
      <c r="P6" s="34"/>
    </row>
    <row r="7" spans="1:16" ht="12" customHeight="1" thickBot="1">
      <c r="A7" s="557"/>
      <c r="B7" s="557"/>
      <c r="C7" s="557"/>
      <c r="D7" s="557"/>
      <c r="E7" s="557"/>
      <c r="F7" s="557"/>
      <c r="G7" s="557"/>
      <c r="H7" s="557"/>
      <c r="I7" s="557"/>
      <c r="J7" s="557"/>
      <c r="K7" s="557"/>
      <c r="L7" s="34"/>
      <c r="M7" s="34"/>
      <c r="N7" s="34"/>
      <c r="O7" s="34"/>
      <c r="P7" s="34"/>
    </row>
    <row r="8" spans="1:16" ht="21.75" customHeight="1" thickTop="1">
      <c r="A8" s="554" t="s">
        <v>4</v>
      </c>
      <c r="B8" s="472" t="s">
        <v>5</v>
      </c>
      <c r="C8" s="485"/>
      <c r="D8" s="485"/>
      <c r="E8" s="485"/>
      <c r="F8" s="485"/>
      <c r="G8" s="473"/>
      <c r="H8" s="532" t="s">
        <v>178</v>
      </c>
      <c r="I8" s="533"/>
      <c r="J8" s="534"/>
      <c r="K8" s="554" t="s">
        <v>6</v>
      </c>
      <c r="L8" s="34"/>
      <c r="M8" s="34"/>
      <c r="N8" s="34"/>
      <c r="O8" s="34"/>
      <c r="P8" s="34"/>
    </row>
    <row r="9" spans="1:16" ht="21.75" customHeight="1" thickBot="1">
      <c r="A9" s="555"/>
      <c r="B9" s="486"/>
      <c r="C9" s="487"/>
      <c r="D9" s="487"/>
      <c r="E9" s="487"/>
      <c r="F9" s="487"/>
      <c r="G9" s="488"/>
      <c r="H9" s="474" t="s">
        <v>179</v>
      </c>
      <c r="I9" s="535"/>
      <c r="J9" s="475"/>
      <c r="K9" s="555"/>
      <c r="L9" s="34"/>
      <c r="M9" s="34"/>
      <c r="N9" s="34"/>
      <c r="O9" s="34"/>
      <c r="P9" s="34"/>
    </row>
    <row r="10" spans="1:16" ht="24.75" thickTop="1">
      <c r="A10" s="40"/>
      <c r="B10" s="542" t="s">
        <v>9</v>
      </c>
      <c r="C10" s="543"/>
      <c r="D10" s="543"/>
      <c r="E10" s="543"/>
      <c r="F10" s="543"/>
      <c r="G10" s="544"/>
      <c r="H10" s="539"/>
      <c r="I10" s="540"/>
      <c r="J10" s="541"/>
      <c r="K10" s="40"/>
      <c r="L10" s="34"/>
      <c r="M10" s="34"/>
      <c r="N10" s="34"/>
      <c r="O10" s="34"/>
      <c r="P10" s="34"/>
    </row>
    <row r="11" spans="1:16" ht="24">
      <c r="A11" s="41">
        <f>A10+1</f>
        <v>1</v>
      </c>
      <c r="B11" s="512" t="s">
        <v>176</v>
      </c>
      <c r="C11" s="456"/>
      <c r="D11" s="456"/>
      <c r="E11" s="456"/>
      <c r="F11" s="456"/>
      <c r="G11" s="513"/>
      <c r="H11" s="536">
        <f>'ปร.5'!M19</f>
        <v>0</v>
      </c>
      <c r="I11" s="537"/>
      <c r="J11" s="538"/>
      <c r="K11" s="42"/>
      <c r="L11" s="34"/>
      <c r="M11" s="34"/>
      <c r="N11" s="34"/>
      <c r="O11" s="34"/>
      <c r="P11" s="34"/>
    </row>
    <row r="12" spans="1:16" ht="24">
      <c r="A12" s="41">
        <f>A11+1</f>
        <v>2</v>
      </c>
      <c r="B12" s="512" t="s">
        <v>177</v>
      </c>
      <c r="C12" s="456"/>
      <c r="D12" s="456"/>
      <c r="E12" s="456"/>
      <c r="F12" s="456"/>
      <c r="G12" s="513"/>
      <c r="H12" s="536">
        <f>'ปร.5'!M54</f>
        <v>0</v>
      </c>
      <c r="I12" s="537"/>
      <c r="J12" s="538"/>
      <c r="K12" s="42"/>
      <c r="L12" s="34"/>
      <c r="M12" s="34"/>
      <c r="N12" s="34"/>
      <c r="O12" s="34"/>
      <c r="P12" s="34"/>
    </row>
    <row r="13" spans="1:16" ht="24">
      <c r="A13" s="41">
        <v>3</v>
      </c>
      <c r="B13" s="512" t="s">
        <v>212</v>
      </c>
      <c r="C13" s="456"/>
      <c r="D13" s="456"/>
      <c r="E13" s="456"/>
      <c r="F13" s="456"/>
      <c r="G13" s="513"/>
      <c r="H13" s="536">
        <f>'ปร.5'!L85</f>
        <v>0</v>
      </c>
      <c r="I13" s="537"/>
      <c r="J13" s="538"/>
      <c r="K13" s="42"/>
      <c r="L13" s="34"/>
      <c r="M13" s="34"/>
      <c r="N13" s="34"/>
      <c r="O13" s="34"/>
      <c r="P13" s="34"/>
    </row>
    <row r="14" spans="1:16" ht="24">
      <c r="A14" s="43"/>
      <c r="B14" s="477"/>
      <c r="C14" s="478"/>
      <c r="D14" s="478"/>
      <c r="E14" s="478"/>
      <c r="F14" s="478"/>
      <c r="G14" s="479"/>
      <c r="H14" s="536"/>
      <c r="I14" s="537"/>
      <c r="J14" s="538"/>
      <c r="K14" s="42"/>
      <c r="L14" s="34"/>
      <c r="M14" s="34"/>
      <c r="N14" s="34"/>
      <c r="O14" s="34"/>
      <c r="P14" s="34"/>
    </row>
    <row r="15" spans="1:16" ht="24">
      <c r="A15" s="43"/>
      <c r="B15" s="477"/>
      <c r="C15" s="478"/>
      <c r="D15" s="478"/>
      <c r="E15" s="478"/>
      <c r="F15" s="478"/>
      <c r="G15" s="479"/>
      <c r="H15" s="536"/>
      <c r="I15" s="537"/>
      <c r="J15" s="538"/>
      <c r="K15" s="42"/>
      <c r="L15" s="34"/>
      <c r="M15" s="34"/>
      <c r="N15" s="34"/>
      <c r="O15" s="34"/>
      <c r="P15" s="34"/>
    </row>
    <row r="16" spans="1:16" ht="24">
      <c r="A16" s="43"/>
      <c r="B16" s="477"/>
      <c r="C16" s="478"/>
      <c r="D16" s="478"/>
      <c r="E16" s="478"/>
      <c r="F16" s="478"/>
      <c r="G16" s="479"/>
      <c r="H16" s="536"/>
      <c r="I16" s="537"/>
      <c r="J16" s="538"/>
      <c r="K16" s="42"/>
      <c r="L16" s="34"/>
      <c r="M16" s="34"/>
      <c r="N16" s="34"/>
      <c r="O16" s="34"/>
      <c r="P16" s="34"/>
    </row>
    <row r="17" spans="1:16" ht="24">
      <c r="A17" s="43"/>
      <c r="B17" s="477"/>
      <c r="C17" s="478"/>
      <c r="D17" s="478"/>
      <c r="E17" s="478"/>
      <c r="F17" s="478"/>
      <c r="G17" s="479"/>
      <c r="H17" s="536"/>
      <c r="I17" s="537"/>
      <c r="J17" s="538"/>
      <c r="K17" s="42"/>
      <c r="L17" s="34"/>
      <c r="M17" s="34"/>
      <c r="N17" s="34"/>
      <c r="O17" s="34"/>
      <c r="P17" s="34"/>
    </row>
    <row r="18" spans="1:16" ht="24">
      <c r="A18" s="43"/>
      <c r="B18" s="477"/>
      <c r="C18" s="478"/>
      <c r="D18" s="478"/>
      <c r="E18" s="478"/>
      <c r="F18" s="478"/>
      <c r="G18" s="479"/>
      <c r="H18" s="536"/>
      <c r="I18" s="537"/>
      <c r="J18" s="538"/>
      <c r="K18" s="42"/>
      <c r="L18" s="34"/>
      <c r="M18" s="34"/>
      <c r="N18" s="34"/>
      <c r="O18" s="34"/>
      <c r="P18" s="34"/>
    </row>
    <row r="19" spans="1:16" ht="24.75" thickBot="1">
      <c r="A19" s="44"/>
      <c r="B19" s="496"/>
      <c r="C19" s="497"/>
      <c r="D19" s="497"/>
      <c r="E19" s="497"/>
      <c r="F19" s="497"/>
      <c r="G19" s="498"/>
      <c r="H19" s="546"/>
      <c r="I19" s="547"/>
      <c r="J19" s="548"/>
      <c r="K19" s="45"/>
      <c r="L19" s="34"/>
      <c r="M19" s="34"/>
      <c r="N19" s="34"/>
      <c r="O19" s="34"/>
      <c r="P19" s="34"/>
    </row>
    <row r="20" spans="1:16" ht="25.5" thickBot="1" thickTop="1">
      <c r="A20" s="545" t="s">
        <v>9</v>
      </c>
      <c r="B20" s="462" t="s">
        <v>12</v>
      </c>
      <c r="C20" s="463"/>
      <c r="D20" s="463"/>
      <c r="E20" s="463"/>
      <c r="F20" s="463"/>
      <c r="G20" s="464"/>
      <c r="H20" s="549">
        <f>SUM(H11:H19)</f>
        <v>0</v>
      </c>
      <c r="I20" s="550"/>
      <c r="J20" s="551"/>
      <c r="K20" s="46" t="s">
        <v>13</v>
      </c>
      <c r="L20" s="34"/>
      <c r="M20" s="34"/>
      <c r="N20" s="34"/>
      <c r="O20" s="34"/>
      <c r="P20" s="34"/>
    </row>
    <row r="21" spans="1:16" ht="25.5" thickBot="1" thickTop="1">
      <c r="A21" s="468"/>
      <c r="B21" s="453" t="str">
        <f>"("&amp;_xlfn.BAHTTEXT(H20)&amp;")"</f>
        <v>(ศูนย์บาทถ้วน)</v>
      </c>
      <c r="C21" s="454"/>
      <c r="D21" s="454"/>
      <c r="E21" s="454"/>
      <c r="F21" s="454"/>
      <c r="G21" s="454"/>
      <c r="H21" s="454"/>
      <c r="I21" s="454"/>
      <c r="J21" s="454"/>
      <c r="K21" s="47"/>
      <c r="L21" s="34"/>
      <c r="M21" s="34"/>
      <c r="N21" s="34"/>
      <c r="O21" s="34"/>
      <c r="P21" s="34"/>
    </row>
    <row r="22" spans="1:16" ht="39" customHeight="1" thickTop="1">
      <c r="A22" s="34"/>
      <c r="B22" s="530"/>
      <c r="C22" s="531"/>
      <c r="D22" s="531"/>
      <c r="E22" s="531"/>
      <c r="F22" s="372"/>
      <c r="G22" s="559"/>
      <c r="H22" s="559"/>
      <c r="I22" s="559"/>
      <c r="J22" s="559"/>
      <c r="K22" s="559"/>
      <c r="L22" s="34"/>
      <c r="M22" s="34"/>
      <c r="N22" s="34"/>
      <c r="O22" s="34"/>
      <c r="P22" s="34"/>
    </row>
    <row r="23" spans="1:16" s="6" customFormat="1" ht="24">
      <c r="A23" s="48"/>
      <c r="B23" s="560"/>
      <c r="C23" s="560"/>
      <c r="D23" s="560"/>
      <c r="E23" s="457"/>
      <c r="F23" s="458"/>
      <c r="G23" s="49"/>
      <c r="H23" s="459"/>
      <c r="I23" s="529"/>
      <c r="J23" s="529"/>
      <c r="K23" s="149"/>
      <c r="L23" s="48"/>
      <c r="M23" s="48"/>
      <c r="N23" s="48"/>
      <c r="O23" s="48"/>
      <c r="P23" s="48"/>
    </row>
    <row r="24" spans="1:16" ht="30" customHeight="1">
      <c r="A24" s="34"/>
      <c r="B24" s="457"/>
      <c r="C24" s="457"/>
      <c r="D24" s="457"/>
      <c r="E24" s="457"/>
      <c r="F24" s="460"/>
      <c r="G24" s="50"/>
      <c r="H24" s="460"/>
      <c r="I24" s="460"/>
      <c r="J24" s="460"/>
      <c r="K24" s="460"/>
      <c r="L24" s="34"/>
      <c r="M24" s="34"/>
      <c r="N24" s="34"/>
      <c r="O24" s="34"/>
      <c r="P24" s="34"/>
    </row>
    <row r="25" spans="1:16" ht="24">
      <c r="A25" s="34"/>
      <c r="B25" s="457"/>
      <c r="C25" s="457"/>
      <c r="D25" s="457"/>
      <c r="E25" s="457"/>
      <c r="F25" s="457"/>
      <c r="G25" s="49"/>
      <c r="H25" s="458"/>
      <c r="I25" s="458"/>
      <c r="J25" s="458"/>
      <c r="K25" s="458"/>
      <c r="L25" s="34"/>
      <c r="M25" s="34"/>
      <c r="N25" s="34"/>
      <c r="O25" s="34"/>
      <c r="P25" s="34"/>
    </row>
    <row r="26" spans="1:16" ht="24">
      <c r="A26" s="34"/>
      <c r="B26" s="457"/>
      <c r="C26" s="457"/>
      <c r="D26" s="457"/>
      <c r="E26" s="457"/>
      <c r="F26" s="458"/>
      <c r="G26" s="49"/>
      <c r="H26" s="459"/>
      <c r="I26" s="529"/>
      <c r="J26" s="529"/>
      <c r="K26" s="149"/>
      <c r="L26" s="34"/>
      <c r="M26" s="34"/>
      <c r="N26" s="34"/>
      <c r="O26" s="34"/>
      <c r="P26" s="34"/>
    </row>
    <row r="27" spans="1:16" ht="30" customHeight="1">
      <c r="A27" s="34"/>
      <c r="B27" s="459"/>
      <c r="C27" s="459"/>
      <c r="D27" s="459"/>
      <c r="E27" s="457"/>
      <c r="F27" s="460"/>
      <c r="G27" s="50"/>
      <c r="H27" s="460"/>
      <c r="I27" s="460"/>
      <c r="J27" s="460"/>
      <c r="K27" s="460"/>
      <c r="L27" s="34"/>
      <c r="M27" s="34"/>
      <c r="N27" s="34"/>
      <c r="O27" s="34"/>
      <c r="P27" s="34"/>
    </row>
    <row r="28" spans="1:16" ht="24">
      <c r="A28" s="34"/>
      <c r="B28" s="457"/>
      <c r="C28" s="457"/>
      <c r="D28" s="457"/>
      <c r="E28" s="457"/>
      <c r="F28" s="457"/>
      <c r="G28" s="49"/>
      <c r="H28" s="458"/>
      <c r="I28" s="458"/>
      <c r="J28" s="458"/>
      <c r="K28" s="458"/>
      <c r="L28" s="34"/>
      <c r="M28" s="34"/>
      <c r="N28" s="34"/>
      <c r="O28" s="34"/>
      <c r="P28" s="34"/>
    </row>
    <row r="29" spans="1:16" ht="30" customHeight="1">
      <c r="A29" s="34"/>
      <c r="B29" s="459"/>
      <c r="C29" s="459"/>
      <c r="D29" s="459"/>
      <c r="E29" s="457"/>
      <c r="F29" s="458"/>
      <c r="G29" s="49"/>
      <c r="H29" s="459"/>
      <c r="I29" s="529"/>
      <c r="J29" s="529"/>
      <c r="K29" s="149"/>
      <c r="L29" s="34"/>
      <c r="M29" s="34"/>
      <c r="N29" s="34"/>
      <c r="O29" s="34"/>
      <c r="P29" s="34"/>
    </row>
    <row r="30" spans="1:16" ht="24">
      <c r="A30" s="34"/>
      <c r="B30" s="457"/>
      <c r="C30" s="457"/>
      <c r="D30" s="457"/>
      <c r="E30" s="457"/>
      <c r="F30" s="460"/>
      <c r="G30" s="50"/>
      <c r="H30" s="460"/>
      <c r="I30" s="460"/>
      <c r="J30" s="460"/>
      <c r="K30" s="460"/>
      <c r="L30" s="34"/>
      <c r="M30" s="34"/>
      <c r="N30" s="34"/>
      <c r="O30" s="34"/>
      <c r="P30" s="34"/>
    </row>
    <row r="31" spans="1:16" ht="30" customHeight="1">
      <c r="A31" s="34"/>
      <c r="B31" s="459"/>
      <c r="C31" s="459"/>
      <c r="D31" s="459"/>
      <c r="E31" s="457"/>
      <c r="F31" s="457"/>
      <c r="G31" s="49"/>
      <c r="H31" s="458"/>
      <c r="I31" s="458"/>
      <c r="J31" s="458"/>
      <c r="K31" s="458"/>
      <c r="L31" s="34"/>
      <c r="M31" s="34"/>
      <c r="N31" s="34"/>
      <c r="O31" s="34"/>
      <c r="P31" s="34"/>
    </row>
    <row r="32" spans="1:16" ht="24">
      <c r="A32" s="34"/>
      <c r="B32" s="457"/>
      <c r="C32" s="457"/>
      <c r="D32" s="457"/>
      <c r="E32" s="552"/>
      <c r="F32" s="552"/>
      <c r="G32" s="51"/>
      <c r="H32" s="54"/>
      <c r="I32" s="54"/>
      <c r="J32" s="54"/>
      <c r="K32" s="53"/>
      <c r="L32" s="34"/>
      <c r="M32" s="34"/>
      <c r="N32" s="34"/>
      <c r="O32" s="34"/>
      <c r="P32" s="34"/>
    </row>
    <row r="33" spans="1:16" ht="30" customHeight="1">
      <c r="A33" s="34"/>
      <c r="B33" s="459"/>
      <c r="C33" s="459"/>
      <c r="D33" s="459"/>
      <c r="E33" s="460"/>
      <c r="F33" s="460"/>
      <c r="G33" s="50"/>
      <c r="H33" s="52"/>
      <c r="I33" s="52"/>
      <c r="J33" s="52"/>
      <c r="K33" s="53"/>
      <c r="L33" s="34"/>
      <c r="M33" s="34"/>
      <c r="N33" s="34"/>
      <c r="O33" s="34"/>
      <c r="P33" s="34"/>
    </row>
    <row r="34" spans="1:16" ht="24">
      <c r="A34" s="34"/>
      <c r="B34" s="457"/>
      <c r="C34" s="457"/>
      <c r="D34" s="457"/>
      <c r="E34" s="458"/>
      <c r="F34" s="458"/>
      <c r="G34" s="49"/>
      <c r="H34" s="54"/>
      <c r="I34" s="54"/>
      <c r="J34" s="54"/>
      <c r="K34" s="53"/>
      <c r="L34" s="34"/>
      <c r="M34" s="34"/>
      <c r="N34" s="34"/>
      <c r="O34" s="34"/>
      <c r="P34" s="34"/>
    </row>
    <row r="35" spans="1:16" ht="24">
      <c r="A35" s="34"/>
      <c r="B35" s="34"/>
      <c r="C35" s="34"/>
      <c r="D35" s="34"/>
      <c r="E35" s="34"/>
      <c r="F35" s="34"/>
      <c r="G35" s="34"/>
      <c r="H35" s="55"/>
      <c r="I35" s="55"/>
      <c r="J35" s="55"/>
      <c r="K35" s="34"/>
      <c r="L35" s="34"/>
      <c r="M35" s="34"/>
      <c r="N35" s="34"/>
      <c r="O35" s="34"/>
      <c r="P35" s="34"/>
    </row>
  </sheetData>
  <sheetProtection/>
  <mergeCells count="80">
    <mergeCell ref="E23:F23"/>
    <mergeCell ref="B15:G15"/>
    <mergeCell ref="B13:G13"/>
    <mergeCell ref="H13:J13"/>
    <mergeCell ref="H15:J15"/>
    <mergeCell ref="H16:J16"/>
    <mergeCell ref="B25:D25"/>
    <mergeCell ref="E25:F25"/>
    <mergeCell ref="H25:K25"/>
    <mergeCell ref="B17:G17"/>
    <mergeCell ref="H17:J17"/>
    <mergeCell ref="E29:F29"/>
    <mergeCell ref="B23:D23"/>
    <mergeCell ref="B24:D24"/>
    <mergeCell ref="E24:F24"/>
    <mergeCell ref="H23:J23"/>
    <mergeCell ref="B12:G12"/>
    <mergeCell ref="H12:J12"/>
    <mergeCell ref="G22:K22"/>
    <mergeCell ref="H14:J14"/>
    <mergeCell ref="B14:G14"/>
    <mergeCell ref="B16:G16"/>
    <mergeCell ref="A4:B4"/>
    <mergeCell ref="A7:K7"/>
    <mergeCell ref="A5:E5"/>
    <mergeCell ref="C4:K4"/>
    <mergeCell ref="G6:I6"/>
    <mergeCell ref="G5:H5"/>
    <mergeCell ref="I5:J5"/>
    <mergeCell ref="J6:K6"/>
    <mergeCell ref="A1:K1"/>
    <mergeCell ref="A8:A9"/>
    <mergeCell ref="K8:K9"/>
    <mergeCell ref="A3:C3"/>
    <mergeCell ref="A6:D6"/>
    <mergeCell ref="D3:F3"/>
    <mergeCell ref="G3:H3"/>
    <mergeCell ref="I3:K3"/>
    <mergeCell ref="D2:K2"/>
    <mergeCell ref="A2:C2"/>
    <mergeCell ref="B34:D34"/>
    <mergeCell ref="E34:F34"/>
    <mergeCell ref="B32:D32"/>
    <mergeCell ref="E32:F32"/>
    <mergeCell ref="B33:D33"/>
    <mergeCell ref="E33:F33"/>
    <mergeCell ref="E31:F31"/>
    <mergeCell ref="B28:D28"/>
    <mergeCell ref="B26:D26"/>
    <mergeCell ref="E26:F26"/>
    <mergeCell ref="B31:D31"/>
    <mergeCell ref="E30:F30"/>
    <mergeCell ref="E27:F27"/>
    <mergeCell ref="B27:D27"/>
    <mergeCell ref="E28:F28"/>
    <mergeCell ref="B29:D29"/>
    <mergeCell ref="A20:A21"/>
    <mergeCell ref="B18:G18"/>
    <mergeCell ref="H18:J18"/>
    <mergeCell ref="B19:G19"/>
    <mergeCell ref="H19:J19"/>
    <mergeCell ref="B21:J21"/>
    <mergeCell ref="B20:G20"/>
    <mergeCell ref="H20:J20"/>
    <mergeCell ref="H31:K31"/>
    <mergeCell ref="B22:E22"/>
    <mergeCell ref="B8:G9"/>
    <mergeCell ref="H8:J8"/>
    <mergeCell ref="H9:J9"/>
    <mergeCell ref="H11:J11"/>
    <mergeCell ref="H10:J10"/>
    <mergeCell ref="B10:G10"/>
    <mergeCell ref="B11:G11"/>
    <mergeCell ref="B30:D30"/>
    <mergeCell ref="H26:J26"/>
    <mergeCell ref="H27:K27"/>
    <mergeCell ref="H28:K28"/>
    <mergeCell ref="H29:J29"/>
    <mergeCell ref="H30:K30"/>
    <mergeCell ref="H24:K24"/>
  </mergeCells>
  <printOptions/>
  <pageMargins left="0.5905511811023623" right="0.1968503937007874" top="0.6692913385826772" bottom="0.6692913385826772" header="0.1968503937007874" footer="0.5118110236220472"/>
  <pageSetup horizontalDpi="300" verticalDpi="300" orientation="portrait" paperSize="9" scale="97" r:id="rId1"/>
  <headerFooter alignWithMargins="0">
    <oddHeader>&amp;R&amp;"TH SarabunPSK,ธรรมดา"&amp;12&amp;F &amp;14
แบบ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B40"/>
  <sheetViews>
    <sheetView view="pageLayout" zoomScaleNormal="90" workbookViewId="0" topLeftCell="A28">
      <selection activeCell="M8" sqref="M8"/>
    </sheetView>
  </sheetViews>
  <sheetFormatPr defaultColWidth="10.28125" defaultRowHeight="12.75"/>
  <cols>
    <col min="1" max="1" width="9.140625" style="10" customWidth="1"/>
    <col min="2" max="2" width="4.140625" style="10" customWidth="1"/>
    <col min="3" max="3" width="7.7109375" style="10" customWidth="1"/>
    <col min="4" max="4" width="4.140625" style="10" customWidth="1"/>
    <col min="5" max="5" width="13.140625" style="10" customWidth="1"/>
    <col min="6" max="6" width="6.7109375" style="10" customWidth="1"/>
    <col min="7" max="7" width="13.140625" style="10" customWidth="1"/>
    <col min="8" max="8" width="3.140625" style="10" customWidth="1"/>
    <col min="9" max="9" width="12.7109375" style="10" customWidth="1"/>
    <col min="10" max="10" width="7.57421875" style="12" customWidth="1"/>
    <col min="11" max="11" width="8.00390625" style="10" customWidth="1"/>
    <col min="12" max="12" width="8.28125" style="10" customWidth="1"/>
    <col min="13" max="13" width="12.8515625" style="10" customWidth="1"/>
    <col min="14" max="15" width="10.28125" style="10" hidden="1" customWidth="1"/>
    <col min="16" max="16" width="20.8515625" style="10" hidden="1" customWidth="1"/>
    <col min="17" max="17" width="13.28125" style="10" hidden="1" customWidth="1"/>
    <col min="18" max="20" width="10.28125" style="10" hidden="1" customWidth="1"/>
    <col min="21" max="21" width="23.00390625" style="13" hidden="1" customWidth="1"/>
    <col min="22" max="23" width="10.28125" style="10" hidden="1" customWidth="1"/>
    <col min="24" max="24" width="23.140625" style="10" hidden="1" customWidth="1"/>
    <col min="25" max="25" width="16.421875" style="10" hidden="1" customWidth="1"/>
    <col min="26" max="26" width="0.2890625" style="10" customWidth="1"/>
    <col min="27" max="29" width="10.28125" style="10" customWidth="1"/>
    <col min="30" max="16384" width="10.28125" style="10" customWidth="1"/>
  </cols>
  <sheetData>
    <row r="1" spans="1:28" ht="30" customHeight="1">
      <c r="A1" s="570" t="s">
        <v>225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6"/>
      <c r="N1" s="56"/>
      <c r="O1" s="56"/>
      <c r="P1" s="57"/>
      <c r="Q1" s="57"/>
      <c r="R1" s="57"/>
      <c r="S1" s="57"/>
      <c r="T1" s="57"/>
      <c r="U1" s="58"/>
      <c r="V1" s="57"/>
      <c r="W1" s="57"/>
      <c r="X1" s="57"/>
      <c r="Y1" s="57"/>
      <c r="Z1" s="57"/>
      <c r="AA1" s="57"/>
      <c r="AB1" s="57"/>
    </row>
    <row r="2" spans="1:28" s="14" customFormat="1" ht="24">
      <c r="A2" s="59" t="s">
        <v>263</v>
      </c>
      <c r="B2" s="60"/>
      <c r="C2" s="61" t="str">
        <f>'ปร.4(ก)'!C2:M2</f>
        <v>แบบโรงอาหารขนาดกลาง 500 ที่นั่ง</v>
      </c>
      <c r="D2" s="60"/>
      <c r="E2" s="60"/>
      <c r="F2" s="60"/>
      <c r="G2" s="60"/>
      <c r="H2" s="60"/>
      <c r="I2" s="60"/>
      <c r="J2" s="60"/>
      <c r="K2" s="60"/>
      <c r="L2" s="60"/>
      <c r="M2" s="62"/>
      <c r="N2" s="63"/>
      <c r="O2" s="62"/>
      <c r="P2" s="61"/>
      <c r="Q2" s="64"/>
      <c r="R2" s="65"/>
      <c r="S2" s="65"/>
      <c r="T2" s="65"/>
      <c r="U2" s="66"/>
      <c r="V2" s="65"/>
      <c r="W2" s="65"/>
      <c r="X2" s="65"/>
      <c r="Y2" s="65"/>
      <c r="Z2" s="65"/>
      <c r="AA2" s="65"/>
      <c r="AB2" s="65"/>
    </row>
    <row r="3" spans="1:28" s="14" customFormat="1" ht="24">
      <c r="A3" s="59" t="s">
        <v>1</v>
      </c>
      <c r="B3" s="60"/>
      <c r="C3" s="571" t="str">
        <f>'ปร.4(ก)'!D3</f>
        <v>โรงเรียนหนองนาคำวิทยาคม</v>
      </c>
      <c r="D3" s="571"/>
      <c r="E3" s="571"/>
      <c r="F3" s="571"/>
      <c r="G3" s="571"/>
      <c r="H3" s="571"/>
      <c r="I3" s="571"/>
      <c r="J3" s="68" t="s">
        <v>11</v>
      </c>
      <c r="K3" s="571" t="str">
        <f>'ปร.4(ก)'!J3</f>
        <v>ขอนแก่น</v>
      </c>
      <c r="L3" s="571"/>
      <c r="M3" s="62"/>
      <c r="N3" s="69"/>
      <c r="O3" s="67"/>
      <c r="P3" s="65"/>
      <c r="Q3" s="64"/>
      <c r="R3" s="65"/>
      <c r="S3" s="65"/>
      <c r="T3" s="65"/>
      <c r="U3" s="66"/>
      <c r="V3" s="65"/>
      <c r="W3" s="65"/>
      <c r="X3" s="65"/>
      <c r="Y3" s="65"/>
      <c r="Z3" s="65"/>
      <c r="AA3" s="65"/>
      <c r="AB3" s="65"/>
    </row>
    <row r="4" spans="1:28" s="14" customFormat="1" ht="24">
      <c r="A4" s="59" t="s">
        <v>2</v>
      </c>
      <c r="B4" s="70"/>
      <c r="C4" s="71"/>
      <c r="D4" s="71"/>
      <c r="E4" s="70"/>
      <c r="F4" s="71"/>
      <c r="G4" s="72" t="s">
        <v>0</v>
      </c>
      <c r="H4" s="70"/>
      <c r="I4" s="71"/>
      <c r="J4" s="71"/>
      <c r="K4" s="71"/>
      <c r="L4" s="71"/>
      <c r="M4" s="62"/>
      <c r="N4" s="63"/>
      <c r="O4" s="62"/>
      <c r="P4" s="65"/>
      <c r="Q4" s="64"/>
      <c r="R4" s="65"/>
      <c r="S4" s="65"/>
      <c r="T4" s="65"/>
      <c r="U4" s="66"/>
      <c r="V4" s="65"/>
      <c r="W4" s="65"/>
      <c r="X4" s="65"/>
      <c r="Y4" s="65"/>
      <c r="Z4" s="65"/>
      <c r="AA4" s="65"/>
      <c r="AB4" s="65"/>
    </row>
    <row r="5" spans="1:28" s="14" customFormat="1" ht="9.75" customHeight="1" thickBot="1">
      <c r="A5" s="572"/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62"/>
      <c r="N5" s="63"/>
      <c r="O5" s="62"/>
      <c r="P5" s="65"/>
      <c r="Q5" s="64"/>
      <c r="R5" s="65"/>
      <c r="S5" s="65"/>
      <c r="T5" s="65"/>
      <c r="U5" s="66"/>
      <c r="V5" s="65"/>
      <c r="W5" s="65"/>
      <c r="X5" s="65"/>
      <c r="Y5" s="65"/>
      <c r="Z5" s="65"/>
      <c r="AA5" s="65"/>
      <c r="AB5" s="65"/>
    </row>
    <row r="6" spans="1:28" ht="21.75" customHeight="1">
      <c r="A6" s="564" t="s">
        <v>8</v>
      </c>
      <c r="B6" s="565"/>
      <c r="C6" s="565"/>
      <c r="D6" s="565"/>
      <c r="E6" s="565"/>
      <c r="F6" s="565"/>
      <c r="G6" s="565"/>
      <c r="H6" s="565"/>
      <c r="I6" s="565"/>
      <c r="J6" s="565"/>
      <c r="K6" s="73" t="s">
        <v>213</v>
      </c>
      <c r="L6" s="568" t="s">
        <v>214</v>
      </c>
      <c r="M6" s="57"/>
      <c r="N6" s="57"/>
      <c r="O6" s="57"/>
      <c r="P6" s="57"/>
      <c r="Q6" s="57"/>
      <c r="R6" s="57"/>
      <c r="S6" s="57"/>
      <c r="T6" s="57"/>
      <c r="U6" s="58"/>
      <c r="V6" s="57"/>
      <c r="W6" s="57"/>
      <c r="X6" s="57"/>
      <c r="Y6" s="57"/>
      <c r="Z6" s="57"/>
      <c r="AA6" s="57"/>
      <c r="AB6" s="57"/>
    </row>
    <row r="7" spans="1:28" ht="21.75" customHeight="1" thickBot="1">
      <c r="A7" s="566"/>
      <c r="B7" s="567"/>
      <c r="C7" s="567"/>
      <c r="D7" s="567"/>
      <c r="E7" s="567"/>
      <c r="F7" s="567"/>
      <c r="G7" s="567"/>
      <c r="H7" s="567"/>
      <c r="I7" s="567"/>
      <c r="J7" s="567"/>
      <c r="K7" s="74" t="s">
        <v>215</v>
      </c>
      <c r="L7" s="569"/>
      <c r="M7" s="57"/>
      <c r="N7" s="57"/>
      <c r="O7" s="57"/>
      <c r="P7" s="57"/>
      <c r="Q7" s="57"/>
      <c r="R7" s="57"/>
      <c r="S7" s="57"/>
      <c r="T7" s="57"/>
      <c r="U7" s="58">
        <v>0</v>
      </c>
      <c r="V7" s="57">
        <f>V8</f>
        <v>1.3074</v>
      </c>
      <c r="W7" s="57"/>
      <c r="X7" s="75">
        <v>0</v>
      </c>
      <c r="Y7" s="76">
        <v>500000</v>
      </c>
      <c r="Z7" s="57"/>
      <c r="AA7" s="57"/>
      <c r="AB7" s="57"/>
    </row>
    <row r="8" spans="1:28" ht="24.75" thickBot="1">
      <c r="A8" s="573"/>
      <c r="B8" s="575" t="s">
        <v>347</v>
      </c>
      <c r="C8" s="575"/>
      <c r="D8" s="575"/>
      <c r="E8" s="575"/>
      <c r="F8" s="575"/>
      <c r="G8" s="575"/>
      <c r="H8" s="575"/>
      <c r="I8" s="575"/>
      <c r="J8" s="77">
        <v>0</v>
      </c>
      <c r="K8" s="78" t="s">
        <v>216</v>
      </c>
      <c r="L8" s="79">
        <f aca="true" t="shared" si="0" ref="L8:L31">V8</f>
        <v>1.3074</v>
      </c>
      <c r="M8" s="57"/>
      <c r="N8" s="57"/>
      <c r="O8" s="57"/>
      <c r="P8" s="80">
        <f>+Sheet1!G2</f>
        <v>0</v>
      </c>
      <c r="Q8" s="81"/>
      <c r="R8" s="57"/>
      <c r="S8" s="57"/>
      <c r="T8" s="57"/>
      <c r="U8" s="82">
        <v>500000</v>
      </c>
      <c r="V8" s="83">
        <f>+Sheet1!H6</f>
        <v>1.3074</v>
      </c>
      <c r="W8" s="57"/>
      <c r="X8" s="76">
        <v>500000</v>
      </c>
      <c r="Y8" s="76">
        <v>1000000</v>
      </c>
      <c r="Z8" s="57"/>
      <c r="AA8" s="57"/>
      <c r="AB8" s="57"/>
    </row>
    <row r="9" spans="1:28" ht="24.75" thickBot="1">
      <c r="A9" s="573"/>
      <c r="B9" s="575" t="s">
        <v>348</v>
      </c>
      <c r="C9" s="575"/>
      <c r="D9" s="575"/>
      <c r="E9" s="575"/>
      <c r="F9" s="575"/>
      <c r="G9" s="575"/>
      <c r="H9" s="575"/>
      <c r="I9" s="575"/>
      <c r="J9" s="77">
        <v>0</v>
      </c>
      <c r="K9" s="84">
        <v>1</v>
      </c>
      <c r="L9" s="85">
        <f t="shared" si="0"/>
        <v>1.305</v>
      </c>
      <c r="M9" s="57"/>
      <c r="N9" s="57"/>
      <c r="O9" s="57"/>
      <c r="P9" s="57"/>
      <c r="Q9" s="57"/>
      <c r="R9" s="57"/>
      <c r="S9" s="57"/>
      <c r="T9" s="57"/>
      <c r="U9" s="86">
        <v>1000000</v>
      </c>
      <c r="V9" s="87">
        <f>+Sheet1!H7</f>
        <v>1.305</v>
      </c>
      <c r="W9" s="57"/>
      <c r="X9" s="76">
        <v>1000000</v>
      </c>
      <c r="Y9" s="76">
        <v>2000000</v>
      </c>
      <c r="Z9" s="57"/>
      <c r="AA9" s="57"/>
      <c r="AB9" s="57"/>
    </row>
    <row r="10" spans="1:28" s="11" customFormat="1" ht="24.75" thickBot="1">
      <c r="A10" s="573"/>
      <c r="B10" s="575" t="s">
        <v>349</v>
      </c>
      <c r="C10" s="575"/>
      <c r="D10" s="575"/>
      <c r="E10" s="575"/>
      <c r="F10" s="575"/>
      <c r="G10" s="575"/>
      <c r="H10" s="575"/>
      <c r="I10" s="575"/>
      <c r="J10" s="77">
        <v>0.06</v>
      </c>
      <c r="K10" s="84">
        <v>2</v>
      </c>
      <c r="L10" s="79">
        <f t="shared" si="0"/>
        <v>1.3035</v>
      </c>
      <c r="M10" s="88"/>
      <c r="N10" s="89"/>
      <c r="O10" s="90" t="s">
        <v>245</v>
      </c>
      <c r="P10" s="91">
        <f>P8</f>
        <v>0</v>
      </c>
      <c r="Q10" s="57"/>
      <c r="R10" s="88"/>
      <c r="S10" s="92"/>
      <c r="T10" s="88"/>
      <c r="U10" s="86">
        <v>2000000</v>
      </c>
      <c r="V10" s="93">
        <f>+Sheet1!H8</f>
        <v>1.3035</v>
      </c>
      <c r="W10" s="88"/>
      <c r="X10" s="76">
        <v>2000000</v>
      </c>
      <c r="Y10" s="76">
        <v>5000000</v>
      </c>
      <c r="Z10" s="88"/>
      <c r="AA10" s="88"/>
      <c r="AB10" s="88"/>
    </row>
    <row r="11" spans="1:28" s="11" customFormat="1" ht="24.75" thickBot="1">
      <c r="A11" s="574"/>
      <c r="B11" s="576" t="s">
        <v>350</v>
      </c>
      <c r="C11" s="576"/>
      <c r="D11" s="576"/>
      <c r="E11" s="576"/>
      <c r="F11" s="576"/>
      <c r="G11" s="576"/>
      <c r="H11" s="576"/>
      <c r="I11" s="576"/>
      <c r="J11" s="77">
        <v>0.07</v>
      </c>
      <c r="K11" s="84">
        <v>5</v>
      </c>
      <c r="L11" s="79">
        <f t="shared" si="0"/>
        <v>1.3003</v>
      </c>
      <c r="M11" s="88"/>
      <c r="N11" s="89"/>
      <c r="O11" s="94" t="s">
        <v>247</v>
      </c>
      <c r="P11" s="95">
        <f>VLOOKUP(P8,U7:V31,1)</f>
        <v>0</v>
      </c>
      <c r="Q11" s="96" t="s">
        <v>249</v>
      </c>
      <c r="R11" s="97">
        <f>VLOOKUP(P11,U7:V31,2)</f>
        <v>1.3074</v>
      </c>
      <c r="S11" s="88"/>
      <c r="T11" s="88"/>
      <c r="U11" s="86">
        <v>5000000</v>
      </c>
      <c r="V11" s="87">
        <f>+Sheet1!H9</f>
        <v>1.3003</v>
      </c>
      <c r="W11" s="88"/>
      <c r="X11" s="76">
        <v>5000000</v>
      </c>
      <c r="Y11" s="98">
        <v>10000000</v>
      </c>
      <c r="Z11" s="88"/>
      <c r="AA11" s="88"/>
      <c r="AB11" s="88"/>
    </row>
    <row r="12" spans="1:28" s="11" customFormat="1" ht="21.75" customHeight="1" thickBot="1">
      <c r="A12" s="577" t="s">
        <v>217</v>
      </c>
      <c r="B12" s="578"/>
      <c r="C12" s="578"/>
      <c r="D12" s="578"/>
      <c r="E12" s="578"/>
      <c r="F12" s="578"/>
      <c r="G12" s="578"/>
      <c r="H12" s="578"/>
      <c r="I12" s="578"/>
      <c r="J12" s="579"/>
      <c r="K12" s="99">
        <v>10</v>
      </c>
      <c r="L12" s="79">
        <f t="shared" si="0"/>
        <v>1.2943</v>
      </c>
      <c r="M12" s="88"/>
      <c r="N12" s="89"/>
      <c r="O12" s="100" t="s">
        <v>248</v>
      </c>
      <c r="P12" s="101">
        <f>VLOOKUP(P11,X7:Y31,2)</f>
        <v>500000</v>
      </c>
      <c r="Q12" s="102" t="s">
        <v>250</v>
      </c>
      <c r="R12" s="103">
        <f>VLOOKUP(P12,U7:V31,2)</f>
        <v>1.3074</v>
      </c>
      <c r="S12" s="88"/>
      <c r="T12" s="88"/>
      <c r="U12" s="104">
        <v>10000000</v>
      </c>
      <c r="V12" s="93">
        <f>+Sheet1!H10</f>
        <v>1.2943</v>
      </c>
      <c r="W12" s="88"/>
      <c r="X12" s="98">
        <v>10000000</v>
      </c>
      <c r="Y12" s="98">
        <v>15000000</v>
      </c>
      <c r="Z12" s="88"/>
      <c r="AA12" s="88"/>
      <c r="AB12" s="88"/>
    </row>
    <row r="13" spans="1:28" s="11" customFormat="1" ht="21.75" customHeight="1">
      <c r="A13" s="580"/>
      <c r="B13" s="581"/>
      <c r="C13" s="581"/>
      <c r="D13" s="581"/>
      <c r="E13" s="581"/>
      <c r="F13" s="581"/>
      <c r="G13" s="581"/>
      <c r="H13" s="581"/>
      <c r="I13" s="581"/>
      <c r="J13" s="582"/>
      <c r="K13" s="99">
        <v>15</v>
      </c>
      <c r="L13" s="79">
        <f t="shared" si="0"/>
        <v>1.2594</v>
      </c>
      <c r="M13" s="88"/>
      <c r="N13" s="57"/>
      <c r="O13" s="88"/>
      <c r="P13" s="88"/>
      <c r="Q13" s="57"/>
      <c r="R13" s="88"/>
      <c r="S13" s="88"/>
      <c r="T13" s="88"/>
      <c r="U13" s="104">
        <v>15000000</v>
      </c>
      <c r="V13" s="87">
        <f>+Sheet1!H11</f>
        <v>1.2594</v>
      </c>
      <c r="W13" s="88"/>
      <c r="X13" s="98">
        <v>15000000</v>
      </c>
      <c r="Y13" s="76">
        <v>20000000</v>
      </c>
      <c r="Z13" s="88"/>
      <c r="AA13" s="88"/>
      <c r="AB13" s="88"/>
    </row>
    <row r="14" spans="1:28" s="11" customFormat="1" ht="21.75" customHeight="1">
      <c r="A14" s="590" t="s">
        <v>239</v>
      </c>
      <c r="B14" s="562"/>
      <c r="C14" s="562"/>
      <c r="D14" s="562"/>
      <c r="E14" s="583" t="s">
        <v>241</v>
      </c>
      <c r="F14" s="561" t="s">
        <v>354</v>
      </c>
      <c r="G14" s="562"/>
      <c r="H14" s="562"/>
      <c r="I14" s="583" t="s">
        <v>240</v>
      </c>
      <c r="J14" s="586"/>
      <c r="K14" s="84">
        <v>20</v>
      </c>
      <c r="L14" s="79">
        <f t="shared" si="0"/>
        <v>1.2518</v>
      </c>
      <c r="M14" s="88"/>
      <c r="N14" s="57"/>
      <c r="O14" s="88"/>
      <c r="P14" s="88"/>
      <c r="Q14" s="57"/>
      <c r="R14" s="88"/>
      <c r="S14" s="88"/>
      <c r="T14" s="88"/>
      <c r="U14" s="86">
        <v>20000000</v>
      </c>
      <c r="V14" s="93">
        <f>+Sheet1!H12</f>
        <v>1.2518</v>
      </c>
      <c r="W14" s="88"/>
      <c r="X14" s="76">
        <v>20000000</v>
      </c>
      <c r="Y14" s="76">
        <v>25000000</v>
      </c>
      <c r="Z14" s="88"/>
      <c r="AA14" s="88"/>
      <c r="AB14" s="88"/>
    </row>
    <row r="15" spans="1:28" s="11" customFormat="1" ht="21" customHeight="1">
      <c r="A15" s="591"/>
      <c r="B15" s="592"/>
      <c r="C15" s="592"/>
      <c r="D15" s="592"/>
      <c r="E15" s="584"/>
      <c r="F15" s="563"/>
      <c r="G15" s="563"/>
      <c r="H15" s="563"/>
      <c r="I15" s="584"/>
      <c r="J15" s="587"/>
      <c r="K15" s="84">
        <v>25</v>
      </c>
      <c r="L15" s="79">
        <f t="shared" si="0"/>
        <v>1.2248</v>
      </c>
      <c r="M15" s="88"/>
      <c r="N15" s="57"/>
      <c r="O15" s="88"/>
      <c r="P15" s="88"/>
      <c r="Q15" s="57" t="s">
        <v>246</v>
      </c>
      <c r="R15" s="88"/>
      <c r="S15" s="88"/>
      <c r="T15" s="88"/>
      <c r="U15" s="86">
        <v>25000000</v>
      </c>
      <c r="V15" s="87">
        <f>+Sheet1!H13</f>
        <v>1.2248</v>
      </c>
      <c r="W15" s="88"/>
      <c r="X15" s="76">
        <v>25000000</v>
      </c>
      <c r="Y15" s="76">
        <v>30000000</v>
      </c>
      <c r="Z15" s="88"/>
      <c r="AA15" s="88"/>
      <c r="AB15" s="88"/>
    </row>
    <row r="16" spans="1:28" s="11" customFormat="1" ht="21" customHeight="1">
      <c r="A16" s="593"/>
      <c r="B16" s="563"/>
      <c r="C16" s="563"/>
      <c r="D16" s="563"/>
      <c r="E16" s="585"/>
      <c r="F16" s="589" t="s">
        <v>218</v>
      </c>
      <c r="G16" s="589"/>
      <c r="H16" s="589"/>
      <c r="I16" s="585"/>
      <c r="J16" s="588"/>
      <c r="K16" s="84">
        <v>30</v>
      </c>
      <c r="L16" s="79">
        <f t="shared" si="0"/>
        <v>1.2164</v>
      </c>
      <c r="M16" s="88"/>
      <c r="N16" s="57"/>
      <c r="O16" s="88"/>
      <c r="P16" s="88"/>
      <c r="Q16" s="57"/>
      <c r="R16" s="88" t="s">
        <v>246</v>
      </c>
      <c r="S16" s="88"/>
      <c r="T16" s="88"/>
      <c r="U16" s="86">
        <v>30000000</v>
      </c>
      <c r="V16" s="93">
        <f>+Sheet1!H14</f>
        <v>1.2164</v>
      </c>
      <c r="W16" s="88"/>
      <c r="X16" s="76">
        <v>30000000</v>
      </c>
      <c r="Y16" s="76">
        <v>40000000</v>
      </c>
      <c r="Z16" s="88"/>
      <c r="AA16" s="88"/>
      <c r="AB16" s="88"/>
    </row>
    <row r="17" spans="1:28" s="11" customFormat="1" ht="24.75" thickBot="1">
      <c r="A17" s="596" t="s">
        <v>251</v>
      </c>
      <c r="B17" s="106" t="s">
        <v>219</v>
      </c>
      <c r="C17" s="106"/>
      <c r="D17" s="106"/>
      <c r="E17" s="106"/>
      <c r="F17" s="106"/>
      <c r="G17" s="107" t="s">
        <v>252</v>
      </c>
      <c r="H17" s="599">
        <f>+Sheet1!G2</f>
        <v>0</v>
      </c>
      <c r="I17" s="600"/>
      <c r="J17" s="601"/>
      <c r="K17" s="84">
        <v>40</v>
      </c>
      <c r="L17" s="79">
        <f t="shared" si="0"/>
        <v>1.2161</v>
      </c>
      <c r="M17" s="88"/>
      <c r="N17" s="57"/>
      <c r="O17" s="88"/>
      <c r="P17" s="88"/>
      <c r="Q17" s="57"/>
      <c r="R17" s="88"/>
      <c r="S17" s="88"/>
      <c r="T17" s="88"/>
      <c r="U17" s="86">
        <v>40000000</v>
      </c>
      <c r="V17" s="87">
        <f>+Sheet1!H15</f>
        <v>1.2161</v>
      </c>
      <c r="W17" s="88"/>
      <c r="X17" s="76">
        <v>40000000</v>
      </c>
      <c r="Y17" s="76">
        <v>50000000</v>
      </c>
      <c r="Z17" s="88"/>
      <c r="AA17" s="88"/>
      <c r="AB17" s="88"/>
    </row>
    <row r="18" spans="1:28" s="11" customFormat="1" ht="24.75" thickBot="1">
      <c r="A18" s="597"/>
      <c r="B18" s="109" t="s">
        <v>220</v>
      </c>
      <c r="C18" s="109"/>
      <c r="D18" s="109"/>
      <c r="E18" s="109"/>
      <c r="F18" s="109"/>
      <c r="G18" s="110" t="s">
        <v>252</v>
      </c>
      <c r="H18" s="602">
        <f>P11</f>
        <v>0</v>
      </c>
      <c r="I18" s="603"/>
      <c r="J18" s="587"/>
      <c r="K18" s="84">
        <v>50</v>
      </c>
      <c r="L18" s="79">
        <f t="shared" si="0"/>
        <v>1.2159</v>
      </c>
      <c r="M18" s="88"/>
      <c r="N18" s="57"/>
      <c r="O18" s="88"/>
      <c r="P18" s="111">
        <f>+(($C$23-$E$23)*($G$23-$I$23))/($E$24-$G$24)</f>
        <v>0</v>
      </c>
      <c r="Q18" s="57"/>
      <c r="R18" s="88"/>
      <c r="S18" s="88"/>
      <c r="T18" s="88"/>
      <c r="U18" s="86">
        <v>50000000</v>
      </c>
      <c r="V18" s="93">
        <f>+Sheet1!H16</f>
        <v>1.2159</v>
      </c>
      <c r="W18" s="88"/>
      <c r="X18" s="76">
        <v>50000000</v>
      </c>
      <c r="Y18" s="76">
        <v>60000000</v>
      </c>
      <c r="Z18" s="88"/>
      <c r="AA18" s="88"/>
      <c r="AB18" s="88"/>
    </row>
    <row r="19" spans="1:28" s="11" customFormat="1" ht="24.75" thickBot="1">
      <c r="A19" s="597"/>
      <c r="B19" s="109" t="s">
        <v>221</v>
      </c>
      <c r="C19" s="109"/>
      <c r="D19" s="109"/>
      <c r="E19" s="109"/>
      <c r="F19" s="109"/>
      <c r="G19" s="110" t="s">
        <v>252</v>
      </c>
      <c r="H19" s="602">
        <f>P12</f>
        <v>500000</v>
      </c>
      <c r="I19" s="603"/>
      <c r="J19" s="587"/>
      <c r="K19" s="84">
        <v>60</v>
      </c>
      <c r="L19" s="79">
        <f t="shared" si="0"/>
        <v>1.2061</v>
      </c>
      <c r="M19" s="88"/>
      <c r="N19" s="57"/>
      <c r="O19" s="88"/>
      <c r="P19" s="112">
        <f>ROUNDDOWN(P18,4)</f>
        <v>0</v>
      </c>
      <c r="Q19" s="113"/>
      <c r="R19" s="88"/>
      <c r="S19" s="88"/>
      <c r="T19" s="88"/>
      <c r="U19" s="86">
        <v>60000000</v>
      </c>
      <c r="V19" s="87">
        <f>+Sheet1!H17</f>
        <v>1.2061</v>
      </c>
      <c r="W19" s="88"/>
      <c r="X19" s="76">
        <v>60000000</v>
      </c>
      <c r="Y19" s="76">
        <v>70000000</v>
      </c>
      <c r="Z19" s="88"/>
      <c r="AA19" s="88"/>
      <c r="AB19" s="88"/>
    </row>
    <row r="20" spans="1:28" s="11" customFormat="1" ht="24.75" thickBot="1">
      <c r="A20" s="597"/>
      <c r="B20" s="109" t="s">
        <v>222</v>
      </c>
      <c r="C20" s="109"/>
      <c r="D20" s="109"/>
      <c r="E20" s="109"/>
      <c r="F20" s="109"/>
      <c r="G20" s="110" t="s">
        <v>252</v>
      </c>
      <c r="H20" s="604">
        <f>R11</f>
        <v>1.3074</v>
      </c>
      <c r="I20" s="604"/>
      <c r="J20" s="605"/>
      <c r="K20" s="84">
        <v>70</v>
      </c>
      <c r="L20" s="85">
        <f t="shared" si="0"/>
        <v>1.205</v>
      </c>
      <c r="M20" s="88"/>
      <c r="N20" s="57"/>
      <c r="O20" s="88"/>
      <c r="P20" s="114">
        <f>+A23-P19</f>
        <v>1.3074</v>
      </c>
      <c r="Q20" s="57"/>
      <c r="R20" s="88"/>
      <c r="S20" s="88"/>
      <c r="T20" s="88"/>
      <c r="U20" s="86">
        <v>70000000</v>
      </c>
      <c r="V20" s="115">
        <f>+Sheet1!H18</f>
        <v>1.205</v>
      </c>
      <c r="W20" s="88"/>
      <c r="X20" s="76">
        <v>70000000</v>
      </c>
      <c r="Y20" s="76">
        <v>80000000</v>
      </c>
      <c r="Z20" s="88"/>
      <c r="AA20" s="88"/>
      <c r="AB20" s="88"/>
    </row>
    <row r="21" spans="1:28" s="11" customFormat="1" ht="24">
      <c r="A21" s="598"/>
      <c r="B21" s="116" t="s">
        <v>223</v>
      </c>
      <c r="C21" s="116"/>
      <c r="D21" s="116"/>
      <c r="E21" s="116"/>
      <c r="F21" s="116"/>
      <c r="G21" s="117" t="s">
        <v>252</v>
      </c>
      <c r="H21" s="606">
        <f>R12</f>
        <v>1.3074</v>
      </c>
      <c r="I21" s="606"/>
      <c r="J21" s="607"/>
      <c r="K21" s="84">
        <v>80</v>
      </c>
      <c r="L21" s="85">
        <f t="shared" si="0"/>
        <v>1.205</v>
      </c>
      <c r="M21" s="88"/>
      <c r="N21" s="57"/>
      <c r="O21" s="88"/>
      <c r="P21" s="88"/>
      <c r="Q21" s="118"/>
      <c r="R21" s="88"/>
      <c r="S21" s="88"/>
      <c r="T21" s="88"/>
      <c r="U21" s="86">
        <v>80000000</v>
      </c>
      <c r="V21" s="87">
        <f>+Sheet1!H19</f>
        <v>1.205</v>
      </c>
      <c r="W21" s="88"/>
      <c r="X21" s="76">
        <v>80000000</v>
      </c>
      <c r="Y21" s="76">
        <v>90000000</v>
      </c>
      <c r="Z21" s="88"/>
      <c r="AA21" s="88"/>
      <c r="AB21" s="88"/>
    </row>
    <row r="22" spans="1:28" s="11" customFormat="1" ht="24">
      <c r="A22" s="119"/>
      <c r="B22" s="120" t="s">
        <v>253</v>
      </c>
      <c r="C22" s="121"/>
      <c r="D22" s="121"/>
      <c r="E22" s="121"/>
      <c r="F22" s="121"/>
      <c r="G22" s="121"/>
      <c r="H22" s="121"/>
      <c r="I22" s="121"/>
      <c r="J22" s="122"/>
      <c r="K22" s="84">
        <v>90</v>
      </c>
      <c r="L22" s="79">
        <f t="shared" si="0"/>
        <v>1.2049</v>
      </c>
      <c r="M22" s="88"/>
      <c r="N22" s="57"/>
      <c r="O22" s="88"/>
      <c r="P22" s="88"/>
      <c r="Q22" s="57"/>
      <c r="R22" s="88"/>
      <c r="S22" s="88"/>
      <c r="T22" s="88"/>
      <c r="U22" s="86">
        <v>90000000</v>
      </c>
      <c r="V22" s="93">
        <f>+Sheet1!H20</f>
        <v>1.2049</v>
      </c>
      <c r="W22" s="88"/>
      <c r="X22" s="76">
        <v>90000000</v>
      </c>
      <c r="Y22" s="76">
        <v>100000000</v>
      </c>
      <c r="Z22" s="88"/>
      <c r="AA22" s="88"/>
      <c r="AB22" s="88"/>
    </row>
    <row r="23" spans="1:28" s="11" customFormat="1" ht="24">
      <c r="A23" s="123">
        <f>R11</f>
        <v>1.3074</v>
      </c>
      <c r="B23" s="124" t="s">
        <v>259</v>
      </c>
      <c r="C23" s="125">
        <f>R11</f>
        <v>1.3074</v>
      </c>
      <c r="D23" s="125" t="s">
        <v>198</v>
      </c>
      <c r="E23" s="126">
        <f>R12</f>
        <v>1.3074</v>
      </c>
      <c r="F23" s="127" t="s">
        <v>256</v>
      </c>
      <c r="G23" s="127">
        <f>P10</f>
        <v>0</v>
      </c>
      <c r="H23" s="127" t="s">
        <v>198</v>
      </c>
      <c r="I23" s="128">
        <f>P11</f>
        <v>0</v>
      </c>
      <c r="J23" s="129" t="s">
        <v>255</v>
      </c>
      <c r="K23" s="84">
        <v>100</v>
      </c>
      <c r="L23" s="79">
        <f t="shared" si="0"/>
        <v>1.2049</v>
      </c>
      <c r="M23" s="88"/>
      <c r="N23" s="57"/>
      <c r="O23" s="88"/>
      <c r="P23" s="88"/>
      <c r="Q23" s="88"/>
      <c r="R23" s="88"/>
      <c r="S23" s="88"/>
      <c r="T23" s="88"/>
      <c r="U23" s="86">
        <v>100000000</v>
      </c>
      <c r="V23" s="87">
        <f>+Sheet1!H21</f>
        <v>1.2049</v>
      </c>
      <c r="W23" s="88"/>
      <c r="X23" s="76">
        <v>100000000</v>
      </c>
      <c r="Y23" s="76">
        <v>150000000</v>
      </c>
      <c r="Z23" s="88"/>
      <c r="AA23" s="88"/>
      <c r="AB23" s="88"/>
    </row>
    <row r="24" spans="1:28" s="11" customFormat="1" ht="24">
      <c r="A24" s="108"/>
      <c r="B24" s="130"/>
      <c r="C24" s="130"/>
      <c r="D24" s="124" t="s">
        <v>254</v>
      </c>
      <c r="E24" s="131">
        <f>P12</f>
        <v>500000</v>
      </c>
      <c r="F24" s="130" t="s">
        <v>198</v>
      </c>
      <c r="G24" s="131">
        <f>P11</f>
        <v>0</v>
      </c>
      <c r="H24" s="132" t="s">
        <v>255</v>
      </c>
      <c r="I24" s="130"/>
      <c r="J24" s="133"/>
      <c r="K24" s="84">
        <v>150</v>
      </c>
      <c r="L24" s="79">
        <f t="shared" si="0"/>
        <v>1.2023</v>
      </c>
      <c r="M24" s="88"/>
      <c r="N24" s="57"/>
      <c r="O24" s="88"/>
      <c r="P24" s="88"/>
      <c r="Q24" s="57"/>
      <c r="R24" s="88"/>
      <c r="S24" s="88"/>
      <c r="T24" s="88"/>
      <c r="U24" s="86">
        <v>150000000</v>
      </c>
      <c r="V24" s="93">
        <f>+Sheet1!H22</f>
        <v>1.2023</v>
      </c>
      <c r="W24" s="88"/>
      <c r="X24" s="76">
        <v>150000000</v>
      </c>
      <c r="Y24" s="76">
        <v>200000000</v>
      </c>
      <c r="Z24" s="88"/>
      <c r="AA24" s="88"/>
      <c r="AB24" s="88"/>
    </row>
    <row r="25" spans="1:28" s="11" customFormat="1" ht="21.75" customHeight="1">
      <c r="A25" s="108"/>
      <c r="B25" s="134"/>
      <c r="C25" s="124"/>
      <c r="D25" s="124"/>
      <c r="E25" s="124"/>
      <c r="F25" s="135"/>
      <c r="G25" s="135"/>
      <c r="H25" s="135"/>
      <c r="I25" s="135"/>
      <c r="J25" s="136"/>
      <c r="K25" s="84">
        <v>200</v>
      </c>
      <c r="L25" s="79">
        <f t="shared" si="0"/>
        <v>1.2023</v>
      </c>
      <c r="M25" s="88"/>
      <c r="N25" s="57"/>
      <c r="O25" s="88"/>
      <c r="P25" s="88"/>
      <c r="Q25" s="56"/>
      <c r="R25" s="137"/>
      <c r="S25" s="88"/>
      <c r="T25" s="88"/>
      <c r="U25" s="86">
        <v>200000000</v>
      </c>
      <c r="V25" s="87">
        <f>+Sheet1!H23</f>
        <v>1.2023</v>
      </c>
      <c r="W25" s="88"/>
      <c r="X25" s="76">
        <v>200000000</v>
      </c>
      <c r="Y25" s="76">
        <v>250000000</v>
      </c>
      <c r="Z25" s="88"/>
      <c r="AA25" s="88"/>
      <c r="AB25" s="88"/>
    </row>
    <row r="26" spans="1:28" s="11" customFormat="1" ht="24">
      <c r="A26" s="108"/>
      <c r="B26" s="130"/>
      <c r="C26" s="138" t="s">
        <v>257</v>
      </c>
      <c r="D26" s="130"/>
      <c r="E26" s="130"/>
      <c r="F26" s="130"/>
      <c r="G26" s="131">
        <f>P8</f>
        <v>0</v>
      </c>
      <c r="H26" s="130"/>
      <c r="I26" s="132" t="s">
        <v>242</v>
      </c>
      <c r="J26" s="130"/>
      <c r="K26" s="84">
        <v>250</v>
      </c>
      <c r="L26" s="79">
        <f t="shared" si="0"/>
        <v>1.2013</v>
      </c>
      <c r="M26" s="88"/>
      <c r="N26" s="57"/>
      <c r="O26" s="88"/>
      <c r="P26" s="88"/>
      <c r="Q26" s="56"/>
      <c r="R26" s="137"/>
      <c r="S26" s="88"/>
      <c r="T26" s="88"/>
      <c r="U26" s="86">
        <v>250000000</v>
      </c>
      <c r="V26" s="93">
        <f>+Sheet1!H24</f>
        <v>1.2013</v>
      </c>
      <c r="W26" s="88"/>
      <c r="X26" s="76">
        <v>250000000</v>
      </c>
      <c r="Y26" s="76">
        <v>300000000</v>
      </c>
      <c r="Z26" s="88"/>
      <c r="AA26" s="88"/>
      <c r="AB26" s="88"/>
    </row>
    <row r="27" spans="1:28" s="11" customFormat="1" ht="24.75" thickBot="1">
      <c r="A27" s="108"/>
      <c r="B27" s="105"/>
      <c r="C27" s="138" t="s">
        <v>258</v>
      </c>
      <c r="D27" s="105"/>
      <c r="E27" s="105"/>
      <c r="F27" s="105"/>
      <c r="G27" s="139">
        <f>+P20</f>
        <v>1.3074</v>
      </c>
      <c r="H27" s="105"/>
      <c r="I27" s="105"/>
      <c r="J27" s="105"/>
      <c r="K27" s="84">
        <v>300</v>
      </c>
      <c r="L27" s="79">
        <f t="shared" si="0"/>
        <v>1.1951</v>
      </c>
      <c r="M27" s="88"/>
      <c r="N27" s="57"/>
      <c r="O27" s="88"/>
      <c r="P27" s="88"/>
      <c r="Q27" s="56"/>
      <c r="R27" s="137"/>
      <c r="S27" s="88"/>
      <c r="T27" s="88"/>
      <c r="U27" s="86">
        <v>300000000</v>
      </c>
      <c r="V27" s="87">
        <f>+Sheet1!H25</f>
        <v>1.1951</v>
      </c>
      <c r="W27" s="88"/>
      <c r="X27" s="76">
        <v>300000000</v>
      </c>
      <c r="Y27" s="76">
        <v>350000000</v>
      </c>
      <c r="Z27" s="88"/>
      <c r="AA27" s="88"/>
      <c r="AB27" s="88"/>
    </row>
    <row r="28" spans="1:28" s="11" customFormat="1" ht="24.75" thickTop="1">
      <c r="A28" s="108"/>
      <c r="B28" s="105"/>
      <c r="C28" s="105"/>
      <c r="D28" s="105"/>
      <c r="E28" s="105"/>
      <c r="F28" s="105"/>
      <c r="G28" s="105"/>
      <c r="H28" s="105"/>
      <c r="I28" s="105"/>
      <c r="J28" s="105"/>
      <c r="K28" s="84">
        <v>350</v>
      </c>
      <c r="L28" s="79">
        <f t="shared" si="0"/>
        <v>1.1866</v>
      </c>
      <c r="M28" s="88"/>
      <c r="N28" s="57"/>
      <c r="O28" s="88"/>
      <c r="P28" s="88"/>
      <c r="Q28" s="56"/>
      <c r="R28" s="140"/>
      <c r="S28" s="88"/>
      <c r="T28" s="88"/>
      <c r="U28" s="86">
        <v>350000000</v>
      </c>
      <c r="V28" s="93">
        <f>+Sheet1!H26</f>
        <v>1.1866</v>
      </c>
      <c r="W28" s="88"/>
      <c r="X28" s="76">
        <v>350000000</v>
      </c>
      <c r="Y28" s="76">
        <v>400000000</v>
      </c>
      <c r="Z28" s="88"/>
      <c r="AA28" s="88"/>
      <c r="AB28" s="88"/>
    </row>
    <row r="29" spans="1:28" s="11" customFormat="1" ht="24">
      <c r="A29" s="108"/>
      <c r="B29" s="105"/>
      <c r="C29" s="105"/>
      <c r="D29" s="105"/>
      <c r="E29" s="105"/>
      <c r="F29" s="105"/>
      <c r="G29" s="105"/>
      <c r="H29" s="105"/>
      <c r="I29" s="105" t="s">
        <v>246</v>
      </c>
      <c r="J29" s="105"/>
      <c r="K29" s="84">
        <v>400</v>
      </c>
      <c r="L29" s="79">
        <f t="shared" si="0"/>
        <v>1.1858</v>
      </c>
      <c r="M29" s="88"/>
      <c r="N29" s="57"/>
      <c r="O29" s="88"/>
      <c r="P29" s="88"/>
      <c r="Q29" s="56"/>
      <c r="R29" s="137"/>
      <c r="S29" s="88"/>
      <c r="T29" s="88"/>
      <c r="U29" s="86">
        <v>400000000</v>
      </c>
      <c r="V29" s="87">
        <f>+Sheet1!H27</f>
        <v>1.1858</v>
      </c>
      <c r="W29" s="88"/>
      <c r="X29" s="76">
        <v>400000000</v>
      </c>
      <c r="Y29" s="76">
        <v>500000000</v>
      </c>
      <c r="Z29" s="88"/>
      <c r="AA29" s="88"/>
      <c r="AB29" s="88"/>
    </row>
    <row r="30" spans="1:28" s="11" customFormat="1" ht="24">
      <c r="A30" s="108"/>
      <c r="B30" s="105"/>
      <c r="C30" s="105"/>
      <c r="D30" s="105"/>
      <c r="E30" s="105"/>
      <c r="F30" s="105"/>
      <c r="G30" s="105"/>
      <c r="H30" s="105"/>
      <c r="I30" s="105"/>
      <c r="J30" s="105"/>
      <c r="K30" s="84">
        <v>500</v>
      </c>
      <c r="L30" s="79">
        <f t="shared" si="0"/>
        <v>1.1853</v>
      </c>
      <c r="M30" s="88"/>
      <c r="N30" s="57"/>
      <c r="O30" s="88"/>
      <c r="P30" s="88"/>
      <c r="Q30" s="56"/>
      <c r="R30" s="137"/>
      <c r="S30" s="88"/>
      <c r="T30" s="88"/>
      <c r="U30" s="86">
        <v>500000000</v>
      </c>
      <c r="V30" s="93">
        <f>+Sheet1!H28</f>
        <v>1.1853</v>
      </c>
      <c r="W30" s="88"/>
      <c r="X30" s="76">
        <v>500000000</v>
      </c>
      <c r="Y30" s="76">
        <v>500000001</v>
      </c>
      <c r="Z30" s="88"/>
      <c r="AA30" s="88"/>
      <c r="AB30" s="88"/>
    </row>
    <row r="31" spans="1:28" s="11" customFormat="1" ht="24.75" thickBot="1">
      <c r="A31" s="141"/>
      <c r="B31" s="142"/>
      <c r="C31" s="142"/>
      <c r="D31" s="142"/>
      <c r="E31" s="142"/>
      <c r="F31" s="142"/>
      <c r="G31" s="142"/>
      <c r="H31" s="142"/>
      <c r="I31" s="142"/>
      <c r="J31" s="142"/>
      <c r="K31" s="143" t="s">
        <v>224</v>
      </c>
      <c r="L31" s="144">
        <f t="shared" si="0"/>
        <v>1.1788</v>
      </c>
      <c r="M31" s="88"/>
      <c r="N31" s="57"/>
      <c r="O31" s="88"/>
      <c r="P31" s="88"/>
      <c r="Q31" s="56"/>
      <c r="R31" s="137"/>
      <c r="S31" s="88"/>
      <c r="T31" s="88"/>
      <c r="U31" s="145">
        <v>500000001</v>
      </c>
      <c r="V31" s="146">
        <f>+Sheet1!H29</f>
        <v>1.1788</v>
      </c>
      <c r="W31" s="88"/>
      <c r="X31" s="76">
        <v>500000001</v>
      </c>
      <c r="Y31" s="147"/>
      <c r="Z31" s="88"/>
      <c r="AA31" s="88"/>
      <c r="AB31" s="88"/>
    </row>
    <row r="32" spans="1:28" ht="24">
      <c r="A32" s="88" t="s">
        <v>243</v>
      </c>
      <c r="B32" s="57"/>
      <c r="C32" s="57"/>
      <c r="D32" s="57"/>
      <c r="E32" s="57"/>
      <c r="F32" s="57"/>
      <c r="G32" s="57"/>
      <c r="H32" s="57"/>
      <c r="I32" s="57"/>
      <c r="J32" s="148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8"/>
      <c r="V32" s="57"/>
      <c r="W32" s="57"/>
      <c r="X32" s="57"/>
      <c r="Y32" s="57"/>
      <c r="Z32" s="57"/>
      <c r="AA32" s="57"/>
      <c r="AB32" s="57"/>
    </row>
    <row r="33" spans="1:28" ht="24">
      <c r="A33" s="88" t="s">
        <v>244</v>
      </c>
      <c r="B33" s="57"/>
      <c r="C33" s="57"/>
      <c r="D33" s="57"/>
      <c r="E33" s="57"/>
      <c r="F33" s="57"/>
      <c r="G33" s="57"/>
      <c r="H33" s="57"/>
      <c r="I33" s="57"/>
      <c r="J33" s="148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8"/>
      <c r="V33" s="57"/>
      <c r="W33" s="57"/>
      <c r="X33" s="57"/>
      <c r="Y33" s="57"/>
      <c r="Z33" s="57"/>
      <c r="AA33" s="57"/>
      <c r="AB33" s="57"/>
    </row>
    <row r="34" spans="1:28" ht="24">
      <c r="A34" s="57"/>
      <c r="B34" s="57"/>
      <c r="C34" s="57"/>
      <c r="D34" s="57"/>
      <c r="E34" s="57"/>
      <c r="F34" s="57"/>
      <c r="G34" s="595" t="s">
        <v>371</v>
      </c>
      <c r="H34" s="595"/>
      <c r="I34" s="595"/>
      <c r="J34" s="595"/>
      <c r="K34" s="595"/>
      <c r="L34" s="57"/>
      <c r="M34" s="57"/>
      <c r="N34" s="57"/>
      <c r="O34" s="57"/>
      <c r="P34" s="57"/>
      <c r="Q34" s="57"/>
      <c r="R34" s="57"/>
      <c r="S34" s="57"/>
      <c r="T34" s="57"/>
      <c r="U34" s="58"/>
      <c r="V34" s="57"/>
      <c r="W34" s="57"/>
      <c r="X34" s="57"/>
      <c r="Y34" s="57"/>
      <c r="Z34" s="57"/>
      <c r="AA34" s="57"/>
      <c r="AB34" s="57"/>
    </row>
    <row r="35" spans="1:28" ht="24">
      <c r="A35" s="57"/>
      <c r="B35" s="57"/>
      <c r="C35" s="57"/>
      <c r="D35" s="57"/>
      <c r="E35" s="57"/>
      <c r="F35" s="57"/>
      <c r="G35" s="594"/>
      <c r="H35" s="594"/>
      <c r="I35" s="594"/>
      <c r="J35" s="594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8"/>
      <c r="V35" s="57"/>
      <c r="W35" s="57"/>
      <c r="X35" s="57"/>
      <c r="Y35" s="57"/>
      <c r="Z35" s="57"/>
      <c r="AA35" s="57"/>
      <c r="AB35" s="57"/>
    </row>
    <row r="36" spans="1:28" ht="24">
      <c r="A36" s="57"/>
      <c r="B36" s="57"/>
      <c r="C36" s="57"/>
      <c r="D36" s="57"/>
      <c r="E36" s="57"/>
      <c r="F36" s="57"/>
      <c r="G36" s="57"/>
      <c r="H36" s="57"/>
      <c r="I36" s="57"/>
      <c r="J36" s="148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8"/>
      <c r="V36" s="57"/>
      <c r="W36" s="57"/>
      <c r="X36" s="57"/>
      <c r="Y36" s="57"/>
      <c r="Z36" s="57"/>
      <c r="AA36" s="57"/>
      <c r="AB36" s="57"/>
    </row>
    <row r="37" spans="1:28" ht="24">
      <c r="A37" s="57"/>
      <c r="B37" s="57"/>
      <c r="C37" s="57"/>
      <c r="D37" s="57"/>
      <c r="E37" s="57"/>
      <c r="F37" s="57"/>
      <c r="G37" s="57"/>
      <c r="H37" s="57"/>
      <c r="I37" s="57"/>
      <c r="J37" s="148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8"/>
      <c r="V37" s="57"/>
      <c r="W37" s="57"/>
      <c r="X37" s="57"/>
      <c r="Y37" s="57"/>
      <c r="Z37" s="57"/>
      <c r="AA37" s="57"/>
      <c r="AB37" s="57"/>
    </row>
    <row r="38" spans="1:28" ht="24">
      <c r="A38" s="57"/>
      <c r="B38" s="57"/>
      <c r="C38" s="57"/>
      <c r="D38" s="57"/>
      <c r="E38" s="57"/>
      <c r="F38" s="57"/>
      <c r="G38" s="57"/>
      <c r="H38" s="57"/>
      <c r="I38" s="57"/>
      <c r="J38" s="148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8"/>
      <c r="V38" s="57"/>
      <c r="W38" s="57"/>
      <c r="X38" s="57"/>
      <c r="Y38" s="57"/>
      <c r="Z38" s="57"/>
      <c r="AA38" s="57"/>
      <c r="AB38" s="57"/>
    </row>
    <row r="39" spans="1:28" ht="24">
      <c r="A39" s="57"/>
      <c r="B39" s="57"/>
      <c r="C39" s="57"/>
      <c r="D39" s="57"/>
      <c r="E39" s="57"/>
      <c r="F39" s="57"/>
      <c r="G39" s="57"/>
      <c r="H39" s="57"/>
      <c r="I39" s="57"/>
      <c r="J39" s="148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8"/>
      <c r="V39" s="57"/>
      <c r="W39" s="57"/>
      <c r="X39" s="57"/>
      <c r="Y39" s="57"/>
      <c r="Z39" s="57"/>
      <c r="AA39" s="57"/>
      <c r="AB39" s="57"/>
    </row>
    <row r="40" spans="1:28" ht="24">
      <c r="A40" s="57"/>
      <c r="B40" s="57"/>
      <c r="C40" s="57"/>
      <c r="D40" s="57"/>
      <c r="E40" s="57"/>
      <c r="F40" s="57"/>
      <c r="G40" s="57"/>
      <c r="H40" s="57"/>
      <c r="I40" s="57"/>
      <c r="J40" s="148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8"/>
      <c r="V40" s="57"/>
      <c r="W40" s="57"/>
      <c r="X40" s="57"/>
      <c r="Y40" s="57"/>
      <c r="Z40" s="57"/>
      <c r="AA40" s="57"/>
      <c r="AB40" s="57"/>
    </row>
  </sheetData>
  <sheetProtection selectLockedCells="1" selectUnlockedCells="1"/>
  <mergeCells count="26">
    <mergeCell ref="G35:J35"/>
    <mergeCell ref="G34:K34"/>
    <mergeCell ref="A17:A21"/>
    <mergeCell ref="H17:J17"/>
    <mergeCell ref="H18:J18"/>
    <mergeCell ref="H19:J19"/>
    <mergeCell ref="H20:J20"/>
    <mergeCell ref="H21:J21"/>
    <mergeCell ref="B10:I10"/>
    <mergeCell ref="B11:I11"/>
    <mergeCell ref="A12:J13"/>
    <mergeCell ref="I14:I16"/>
    <mergeCell ref="J14:J16"/>
    <mergeCell ref="F16:H16"/>
    <mergeCell ref="A14:D16"/>
    <mergeCell ref="E14:E16"/>
    <mergeCell ref="F14:H15"/>
    <mergeCell ref="A6:J7"/>
    <mergeCell ref="L6:L7"/>
    <mergeCell ref="A1:L1"/>
    <mergeCell ref="C3:I3"/>
    <mergeCell ref="K3:L3"/>
    <mergeCell ref="A5:L5"/>
    <mergeCell ref="A8:A11"/>
    <mergeCell ref="B8:I8"/>
    <mergeCell ref="B9:I9"/>
  </mergeCells>
  <printOptions horizontalCentered="1"/>
  <pageMargins left="0.44" right="0.1968503937007874" top="0.6692913385826772" bottom="0.6692913385826772" header="0.1968503937007874" footer="0.2755905511811024"/>
  <pageSetup horizontalDpi="300" verticalDpi="300" orientation="portrait" paperSize="9" r:id="rId2"/>
  <headerFooter alignWithMargins="0">
    <oddHeader>&amp;R&amp;"TH SarabunPSK,ธรรมดา"&amp;12&amp;F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G2:K30"/>
  <sheetViews>
    <sheetView zoomScalePageLayoutView="0" workbookViewId="0" topLeftCell="A1">
      <selection activeCell="A6" sqref="A6:J7"/>
    </sheetView>
  </sheetViews>
  <sheetFormatPr defaultColWidth="9.140625" defaultRowHeight="12.75"/>
  <cols>
    <col min="1" max="6" width="9.140625" style="17" customWidth="1"/>
    <col min="7" max="7" width="23.00390625" style="15" customWidth="1"/>
    <col min="8" max="9" width="10.28125" style="16" customWidth="1"/>
    <col min="10" max="10" width="23.140625" style="15" customWidth="1"/>
    <col min="11" max="11" width="18.8515625" style="15" bestFit="1" customWidth="1"/>
    <col min="12" max="16384" width="9.140625" style="17" customWidth="1"/>
  </cols>
  <sheetData>
    <row r="1" ht="24.75" thickBot="1"/>
    <row r="2" ht="24.75" thickBot="1">
      <c r="G2" s="18">
        <f>'ปร.5'!K10</f>
        <v>0</v>
      </c>
    </row>
    <row r="3" ht="24">
      <c r="G3" s="19"/>
    </row>
    <row r="4" ht="24">
      <c r="G4" s="20"/>
    </row>
    <row r="5" spans="7:11" ht="24.75" thickBot="1">
      <c r="G5" s="15">
        <v>0</v>
      </c>
      <c r="H5" s="16">
        <v>1.3074</v>
      </c>
      <c r="J5" s="21">
        <v>0</v>
      </c>
      <c r="K5" s="21">
        <v>500000</v>
      </c>
    </row>
    <row r="6" spans="7:11" ht="24">
      <c r="G6" s="22">
        <v>500000</v>
      </c>
      <c r="H6" s="23">
        <v>1.3074</v>
      </c>
      <c r="J6" s="21">
        <v>500000</v>
      </c>
      <c r="K6" s="21">
        <v>1000000</v>
      </c>
    </row>
    <row r="7" spans="7:11" ht="24">
      <c r="G7" s="24">
        <v>1000000</v>
      </c>
      <c r="H7" s="25">
        <v>1.305</v>
      </c>
      <c r="J7" s="21">
        <v>1000000</v>
      </c>
      <c r="K7" s="21">
        <v>2000000</v>
      </c>
    </row>
    <row r="8" spans="7:11" ht="24">
      <c r="G8" s="24">
        <v>2000000</v>
      </c>
      <c r="H8" s="25">
        <v>1.3035</v>
      </c>
      <c r="I8" s="26"/>
      <c r="J8" s="21">
        <v>2000000</v>
      </c>
      <c r="K8" s="21">
        <v>5000000</v>
      </c>
    </row>
    <row r="9" spans="7:11" ht="24">
      <c r="G9" s="24">
        <v>5000000</v>
      </c>
      <c r="H9" s="25">
        <v>1.3003</v>
      </c>
      <c r="I9" s="26"/>
      <c r="J9" s="21">
        <v>5000000</v>
      </c>
      <c r="K9" s="27">
        <v>10000000</v>
      </c>
    </row>
    <row r="10" spans="7:11" ht="24">
      <c r="G10" s="28">
        <v>10000000</v>
      </c>
      <c r="H10" s="29">
        <v>1.2943</v>
      </c>
      <c r="I10" s="26"/>
      <c r="J10" s="27">
        <v>10000000</v>
      </c>
      <c r="K10" s="27">
        <v>15000000</v>
      </c>
    </row>
    <row r="11" spans="7:11" ht="24">
      <c r="G11" s="28">
        <v>15000000</v>
      </c>
      <c r="H11" s="29">
        <v>1.2594</v>
      </c>
      <c r="I11" s="26"/>
      <c r="J11" s="27">
        <v>15000000</v>
      </c>
      <c r="K11" s="21">
        <v>20000000</v>
      </c>
    </row>
    <row r="12" spans="7:11" ht="24">
      <c r="G12" s="24">
        <v>20000000</v>
      </c>
      <c r="H12" s="29">
        <v>1.2518</v>
      </c>
      <c r="I12" s="26"/>
      <c r="J12" s="21">
        <v>20000000</v>
      </c>
      <c r="K12" s="21">
        <v>25000000</v>
      </c>
    </row>
    <row r="13" spans="7:11" ht="24">
      <c r="G13" s="24">
        <v>25000000</v>
      </c>
      <c r="H13" s="25">
        <v>1.2248</v>
      </c>
      <c r="I13" s="26"/>
      <c r="J13" s="21">
        <v>25000000</v>
      </c>
      <c r="K13" s="21">
        <v>30000000</v>
      </c>
    </row>
    <row r="14" spans="7:11" ht="24">
      <c r="G14" s="24">
        <v>30000000</v>
      </c>
      <c r="H14" s="25">
        <v>1.2164</v>
      </c>
      <c r="I14" s="26"/>
      <c r="J14" s="21">
        <v>30000000</v>
      </c>
      <c r="K14" s="21">
        <v>40000000</v>
      </c>
    </row>
    <row r="15" spans="7:11" ht="24">
      <c r="G15" s="24">
        <v>40000000</v>
      </c>
      <c r="H15" s="25">
        <v>1.2161</v>
      </c>
      <c r="I15" s="26"/>
      <c r="J15" s="21">
        <v>40000000</v>
      </c>
      <c r="K15" s="21">
        <v>50000000</v>
      </c>
    </row>
    <row r="16" spans="7:11" ht="24">
      <c r="G16" s="24">
        <v>50000000</v>
      </c>
      <c r="H16" s="25">
        <v>1.2159</v>
      </c>
      <c r="I16" s="26"/>
      <c r="J16" s="21">
        <v>50000000</v>
      </c>
      <c r="K16" s="21">
        <v>60000000</v>
      </c>
    </row>
    <row r="17" spans="7:11" ht="24">
      <c r="G17" s="24">
        <v>60000000</v>
      </c>
      <c r="H17" s="25">
        <v>1.2061</v>
      </c>
      <c r="I17" s="26"/>
      <c r="J17" s="21">
        <v>60000000</v>
      </c>
      <c r="K17" s="21">
        <v>70000000</v>
      </c>
    </row>
    <row r="18" spans="7:11" ht="24">
      <c r="G18" s="24">
        <v>70000000</v>
      </c>
      <c r="H18" s="25">
        <v>1.205</v>
      </c>
      <c r="I18" s="26"/>
      <c r="J18" s="21">
        <v>70000000</v>
      </c>
      <c r="K18" s="21">
        <v>80000000</v>
      </c>
    </row>
    <row r="19" spans="7:11" ht="24">
      <c r="G19" s="24">
        <v>80000000</v>
      </c>
      <c r="H19" s="25">
        <v>1.205</v>
      </c>
      <c r="I19" s="26"/>
      <c r="J19" s="21">
        <v>80000000</v>
      </c>
      <c r="K19" s="21">
        <v>90000000</v>
      </c>
    </row>
    <row r="20" spans="7:11" ht="24">
      <c r="G20" s="24">
        <v>90000000</v>
      </c>
      <c r="H20" s="25">
        <v>1.2049</v>
      </c>
      <c r="I20" s="26"/>
      <c r="J20" s="21">
        <v>90000000</v>
      </c>
      <c r="K20" s="21">
        <v>100000000</v>
      </c>
    </row>
    <row r="21" spans="7:11" ht="24">
      <c r="G21" s="24">
        <v>100000000</v>
      </c>
      <c r="H21" s="25">
        <v>1.2049</v>
      </c>
      <c r="I21" s="26"/>
      <c r="J21" s="21">
        <v>100000000</v>
      </c>
      <c r="K21" s="21">
        <v>150000000</v>
      </c>
    </row>
    <row r="22" spans="7:11" ht="24">
      <c r="G22" s="24">
        <v>150000000</v>
      </c>
      <c r="H22" s="25">
        <v>1.2023</v>
      </c>
      <c r="I22" s="26"/>
      <c r="J22" s="21">
        <v>150000000</v>
      </c>
      <c r="K22" s="21">
        <v>200000000</v>
      </c>
    </row>
    <row r="23" spans="7:11" ht="24">
      <c r="G23" s="24">
        <v>200000000</v>
      </c>
      <c r="H23" s="25">
        <v>1.2023</v>
      </c>
      <c r="I23" s="26"/>
      <c r="J23" s="21">
        <v>200000000</v>
      </c>
      <c r="K23" s="21">
        <v>250000000</v>
      </c>
    </row>
    <row r="24" spans="7:11" ht="24">
      <c r="G24" s="24">
        <v>250000000</v>
      </c>
      <c r="H24" s="25">
        <v>1.2013</v>
      </c>
      <c r="I24" s="26"/>
      <c r="J24" s="21">
        <v>250000000</v>
      </c>
      <c r="K24" s="21">
        <v>300000000</v>
      </c>
    </row>
    <row r="25" spans="7:11" ht="24">
      <c r="G25" s="24">
        <v>300000000</v>
      </c>
      <c r="H25" s="25">
        <v>1.1951</v>
      </c>
      <c r="I25" s="26"/>
      <c r="J25" s="21">
        <v>300000000</v>
      </c>
      <c r="K25" s="21">
        <v>350000000</v>
      </c>
    </row>
    <row r="26" spans="7:11" ht="24">
      <c r="G26" s="24">
        <v>350000000</v>
      </c>
      <c r="H26" s="25">
        <v>1.1866</v>
      </c>
      <c r="I26" s="26"/>
      <c r="J26" s="21">
        <v>350000000</v>
      </c>
      <c r="K26" s="21">
        <v>400000000</v>
      </c>
    </row>
    <row r="27" spans="7:11" ht="24">
      <c r="G27" s="24">
        <v>400000000</v>
      </c>
      <c r="H27" s="25">
        <v>1.1858</v>
      </c>
      <c r="I27" s="26"/>
      <c r="J27" s="21">
        <v>400000000</v>
      </c>
      <c r="K27" s="21">
        <v>500000000</v>
      </c>
    </row>
    <row r="28" spans="7:11" ht="24">
      <c r="G28" s="24">
        <v>500000000</v>
      </c>
      <c r="H28" s="25">
        <v>1.1853</v>
      </c>
      <c r="I28" s="26"/>
      <c r="J28" s="21">
        <v>500000000</v>
      </c>
      <c r="K28" s="21">
        <v>500000000</v>
      </c>
    </row>
    <row r="29" spans="7:11" ht="24.75" thickBot="1">
      <c r="G29" s="30">
        <v>500000000</v>
      </c>
      <c r="H29" s="31">
        <v>1.1788</v>
      </c>
      <c r="I29" s="26"/>
      <c r="J29" s="21">
        <v>500000000</v>
      </c>
      <c r="K29" s="32"/>
    </row>
    <row r="30" ht="24">
      <c r="H30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SK.Civil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Samsung14446</cp:lastModifiedBy>
  <cp:lastPrinted>2017-11-21T04:28:11Z</cp:lastPrinted>
  <dcterms:created xsi:type="dcterms:W3CDTF">2012-02-29T01:43:10Z</dcterms:created>
  <dcterms:modified xsi:type="dcterms:W3CDTF">2017-11-21T13:22:23Z</dcterms:modified>
  <cp:category/>
  <cp:version/>
  <cp:contentType/>
  <cp:contentStatus/>
</cp:coreProperties>
</file>